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5" yWindow="105" windowWidth="14520" windowHeight="11760" tabRatio="897"/>
  </bookViews>
  <sheets>
    <sheet name="общие объемы" sheetId="62" r:id="rId1"/>
    <sheet name="территориальные объемы" sheetId="65" r:id="rId2"/>
    <sheet name="ФП, ФАП- 101-900 жителй" sheetId="79" r:id="rId3"/>
    <sheet name="ФП, ФАП- 901-1500 жителей" sheetId="80" r:id="rId4"/>
    <sheet name="ФП, ФАП- 1501-2000 жителей" sheetId="81" r:id="rId5"/>
    <sheet name="ДД и ПМО" sheetId="66" r:id="rId6"/>
    <sheet name="консультативные объемы" sheetId="67" r:id="rId7"/>
    <sheet name="КДП и КДО" sheetId="72" r:id="rId8"/>
    <sheet name="ЦАП - COVID-19" sheetId="85" r:id="rId9"/>
    <sheet name="мобильные поликлиника" sheetId="68" r:id="rId10"/>
    <sheet name="телемедицина" sheetId="73" r:id="rId11"/>
    <sheet name="стоматология общая" sheetId="61" r:id="rId12"/>
    <sheet name="стоматология территориальная" sheetId="70" r:id="rId13"/>
    <sheet name="стоматология консультативная" sheetId="71" r:id="rId14"/>
    <sheet name="стоматология мобильная" sheetId="69" r:id="rId15"/>
    <sheet name="Обращения по заболеванию" sheetId="89" r:id="rId16"/>
    <sheet name="КТ" sheetId="74" r:id="rId17"/>
    <sheet name="МТР" sheetId="75" r:id="rId18"/>
    <sheet name="УЗИ" sheetId="76" r:id="rId19"/>
    <sheet name="Эндоскопические исследования" sheetId="77" r:id="rId20"/>
    <sheet name="Гистология при ЗНО" sheetId="78" r:id="rId21"/>
    <sheet name="ПЭТ-КТ" sheetId="82" r:id="rId22"/>
    <sheet name="Тестирование на COVID-19 " sheetId="83" r:id="rId23"/>
    <sheet name="Молекулярно-ген.исследования" sheetId="86" r:id="rId24"/>
  </sheets>
  <definedNames>
    <definedName name="_xlnm._FilterDatabase" localSheetId="20" hidden="1">'Гистология при ЗНО'!$B$6:$D$7</definedName>
    <definedName name="_xlnm._FilterDatabase" localSheetId="16" hidden="1">КТ!$B$5:$C$91</definedName>
    <definedName name="_xlnm._FilterDatabase" localSheetId="17" hidden="1">МТР!$B$5:$D$54</definedName>
    <definedName name="_xlnm._FilterDatabase" localSheetId="22" hidden="1">'Тестирование на COVID-19 '!$B$5:$C$7</definedName>
    <definedName name="_xlnm._FilterDatabase" localSheetId="18" hidden="1">УЗИ!$B$5:$D$5</definedName>
    <definedName name="_xlnm._FilterDatabase" localSheetId="19" hidden="1">'Эндоскопические исследования'!$B$5:$D$18</definedName>
    <definedName name="_xlnm.Print_Titles" localSheetId="5">'ДД и ПМО'!$B:$B,'ДД и ПМО'!$1:$9</definedName>
    <definedName name="_xlnm.Print_Titles" localSheetId="7">'КДП и КДО'!$B:$B,'КДП и КДО'!$1:$9</definedName>
    <definedName name="_xlnm.Print_Titles" localSheetId="6">'консультативные объемы'!$B:$B,'консультативные объемы'!$1:$9</definedName>
    <definedName name="_xlnm.Print_Titles" localSheetId="16">КТ!$5:$5</definedName>
    <definedName name="_xlnm.Print_Titles" localSheetId="9">'мобильные поликлиника'!$B:$B,'мобильные поликлиника'!$1:$9</definedName>
    <definedName name="_xlnm.Print_Titles" localSheetId="17">МТР!$5:$5</definedName>
    <definedName name="_xlnm.Print_Titles" localSheetId="15">'Обращения по заболеванию'!$B:$B,'Обращения по заболеванию'!$1:$9</definedName>
    <definedName name="_xlnm.Print_Titles" localSheetId="0">'общие объемы'!$B:$B,'общие объемы'!$1:$9</definedName>
    <definedName name="_xlnm.Print_Titles" localSheetId="13">'стоматология консультативная'!$5:$6</definedName>
    <definedName name="_xlnm.Print_Titles" localSheetId="14">'стоматология мобильная'!$5:$6</definedName>
    <definedName name="_xlnm.Print_Titles" localSheetId="11">'стоматология общая'!$5:$6</definedName>
    <definedName name="_xlnm.Print_Titles" localSheetId="12">'стоматология территориальная'!$5:$6</definedName>
    <definedName name="_xlnm.Print_Titles" localSheetId="10">телемедицина!$B:$B,телемедицина!$1:$9</definedName>
    <definedName name="_xlnm.Print_Titles" localSheetId="1">'территориальные объемы'!$B:$B,'территориальные объемы'!$1:$9</definedName>
    <definedName name="_xlnm.Print_Titles" localSheetId="22">'Тестирование на COVID-19 '!$5:$5</definedName>
    <definedName name="_xlnm.Print_Titles" localSheetId="18">УЗИ!$5:$5</definedName>
    <definedName name="_xlnm.Print_Titles" localSheetId="2">'ФП, ФАП- 101-900 жителй'!$B:$B,'ФП, ФАП- 101-900 жителй'!$1:$9</definedName>
    <definedName name="_xlnm.Print_Titles" localSheetId="4">'ФП, ФАП- 1501-2000 жителей'!$B:$B,'ФП, ФАП- 1501-2000 жителей'!$1:$9</definedName>
    <definedName name="_xlnm.Print_Titles" localSheetId="3">'ФП, ФАП- 901-1500 жителей'!$B:$B,'ФП, ФАП- 901-1500 жителей'!$1:$9</definedName>
    <definedName name="_xlnm.Print_Titles" localSheetId="8">'ЦАП - COVID-19'!$B:$B,'ЦАП - COVID-19'!$1:$9</definedName>
    <definedName name="_xlnm.Print_Titles" localSheetId="19">'Эндоскопические исследования'!$5:$5</definedName>
    <definedName name="_xlnm.Print_Area" localSheetId="20">'Гистология при ЗНО'!$B$2:$D$12</definedName>
    <definedName name="_xlnm.Print_Area" localSheetId="5">'ДД и ПМО'!$A$1:$AG$57</definedName>
    <definedName name="_xlnm.Print_Area" localSheetId="7">'КДП и КДО'!$A$1:$AG$57</definedName>
    <definedName name="_xlnm.Print_Area" localSheetId="6">'консультативные объемы'!$A$1:$AG$57</definedName>
    <definedName name="_xlnm.Print_Area" localSheetId="16">КТ!$B$1:$D$92</definedName>
    <definedName name="_xlnm.Print_Area" localSheetId="9">'мобильные поликлиника'!$A$1:$AG$57</definedName>
    <definedName name="_xlnm.Print_Area" localSheetId="17">МТР!$B$1:$D$55</definedName>
    <definedName name="_xlnm.Print_Area" localSheetId="15">'Обращения по заболеванию'!$A$1:$V$10</definedName>
    <definedName name="_xlnm.Print_Area" localSheetId="0">'общие объемы'!$A$1:$AG$57</definedName>
    <definedName name="_xlnm.Print_Area" localSheetId="13">'стоматология консультативная'!$A$1:$H$68</definedName>
    <definedName name="_xlnm.Print_Area" localSheetId="14">'стоматология мобильная'!$A$1:$H$68</definedName>
    <definedName name="_xlnm.Print_Area" localSheetId="11">'стоматология общая'!$A$1:$H$68</definedName>
    <definedName name="_xlnm.Print_Area" localSheetId="12">'стоматология территориальная'!$A$1:$H$68</definedName>
    <definedName name="_xlnm.Print_Area" localSheetId="10">телемедицина!$A$1:$AG$57</definedName>
    <definedName name="_xlnm.Print_Area" localSheetId="1">'территориальные объемы'!$A$1:$AG$57</definedName>
    <definedName name="_xlnm.Print_Area" localSheetId="22">'Тестирование на COVID-19 '!$B$1:$D$9</definedName>
    <definedName name="_xlnm.Print_Area" localSheetId="2">'ФП, ФАП- 101-900 жителй'!$A$1:$AG$57</definedName>
    <definedName name="_xlnm.Print_Area" localSheetId="4">'ФП, ФАП- 1501-2000 жителей'!$A$1:$AG$57</definedName>
    <definedName name="_xlnm.Print_Area" localSheetId="3">'ФП, ФАП- 901-1500 жителей'!$A$1:$AG$57</definedName>
    <definedName name="_xlnm.Print_Area" localSheetId="8">'ЦАП - COVID-19'!$A$1:$AG$57</definedName>
  </definedNames>
  <calcPr calcId="124519"/>
</workbook>
</file>

<file path=xl/calcChain.xml><?xml version="1.0" encoding="utf-8"?>
<calcChain xmlns="http://schemas.openxmlformats.org/spreadsheetml/2006/main">
  <c r="I10" i="89"/>
  <c r="H10"/>
  <c r="E10"/>
  <c r="J10" l="1"/>
  <c r="L10" l="1"/>
  <c r="D55" i="75" l="1"/>
  <c r="D92" i="74"/>
  <c r="C53" i="62"/>
  <c r="D8" i="83"/>
  <c r="D7" i="82"/>
  <c r="D26" i="78"/>
  <c r="D21" i="77"/>
  <c r="D22" s="1"/>
  <c r="D54" i="76"/>
  <c r="D47"/>
  <c r="D22"/>
  <c r="S53" i="62"/>
  <c r="R53"/>
  <c r="Q53"/>
  <c r="S52"/>
  <c r="R52"/>
  <c r="Q52"/>
  <c r="S50"/>
  <c r="R50"/>
  <c r="Q50"/>
  <c r="S48"/>
  <c r="R48"/>
  <c r="Q48"/>
  <c r="S47"/>
  <c r="R47"/>
  <c r="Q47"/>
  <c r="S45"/>
  <c r="R45"/>
  <c r="Q45"/>
  <c r="S43"/>
  <c r="R43"/>
  <c r="Q43"/>
  <c r="S42"/>
  <c r="R42"/>
  <c r="Q42"/>
  <c r="Q38"/>
  <c r="S36"/>
  <c r="R36"/>
  <c r="Q36"/>
  <c r="S35"/>
  <c r="R35"/>
  <c r="Q35"/>
  <c r="S34"/>
  <c r="R34"/>
  <c r="Q34"/>
  <c r="S33"/>
  <c r="R33"/>
  <c r="Q33"/>
  <c r="S32"/>
  <c r="R32"/>
  <c r="Q32"/>
  <c r="S30"/>
  <c r="R30"/>
  <c r="Q30"/>
  <c r="S29"/>
  <c r="R29"/>
  <c r="Q29"/>
  <c r="S28"/>
  <c r="R28"/>
  <c r="Q28"/>
  <c r="S27"/>
  <c r="R27"/>
  <c r="Q27"/>
  <c r="S25"/>
  <c r="R25"/>
  <c r="Q25"/>
  <c r="S24"/>
  <c r="R24"/>
  <c r="Q24"/>
  <c r="S23"/>
  <c r="R23"/>
  <c r="Q23"/>
  <c r="S22"/>
  <c r="R22"/>
  <c r="Q22"/>
  <c r="S21"/>
  <c r="R21"/>
  <c r="Q21"/>
  <c r="S19"/>
  <c r="R19"/>
  <c r="Q19"/>
  <c r="S18"/>
  <c r="R18"/>
  <c r="Q18"/>
  <c r="S17"/>
  <c r="R17"/>
  <c r="Q17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I53"/>
  <c r="H53"/>
  <c r="G53"/>
  <c r="I52"/>
  <c r="H52"/>
  <c r="G52"/>
  <c r="I50"/>
  <c r="H50"/>
  <c r="G50"/>
  <c r="I49"/>
  <c r="H49"/>
  <c r="G49"/>
  <c r="I48"/>
  <c r="H48"/>
  <c r="G48"/>
  <c r="I46"/>
  <c r="H46"/>
  <c r="G46"/>
  <c r="I44"/>
  <c r="H44"/>
  <c r="G44"/>
  <c r="I43"/>
  <c r="H43"/>
  <c r="G43"/>
  <c r="I42"/>
  <c r="H42"/>
  <c r="G42"/>
  <c r="I41"/>
  <c r="H41"/>
  <c r="G41"/>
  <c r="I40"/>
  <c r="H40"/>
  <c r="G40"/>
  <c r="G37"/>
  <c r="I36"/>
  <c r="H36"/>
  <c r="G36"/>
  <c r="I35"/>
  <c r="H35"/>
  <c r="G35"/>
  <c r="I34"/>
  <c r="H34"/>
  <c r="G34"/>
  <c r="I30"/>
  <c r="H30"/>
  <c r="G30"/>
  <c r="I29"/>
  <c r="H29"/>
  <c r="G29"/>
  <c r="I28"/>
  <c r="H28"/>
  <c r="G28"/>
  <c r="I26"/>
  <c r="H26"/>
  <c r="G26"/>
  <c r="I25"/>
  <c r="H25"/>
  <c r="G25"/>
  <c r="I24"/>
  <c r="H24"/>
  <c r="G24"/>
  <c r="I23"/>
  <c r="H23"/>
  <c r="G23"/>
  <c r="I22"/>
  <c r="H22"/>
  <c r="G22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I12"/>
  <c r="H12"/>
  <c r="G12"/>
  <c r="I11"/>
  <c r="H11"/>
  <c r="G11"/>
  <c r="H10"/>
  <c r="I10"/>
  <c r="G10"/>
  <c r="N53"/>
  <c r="M53"/>
  <c r="N52"/>
  <c r="M52"/>
  <c r="N50"/>
  <c r="M50"/>
  <c r="N48"/>
  <c r="M48"/>
  <c r="N47"/>
  <c r="M47"/>
  <c r="N45"/>
  <c r="M45"/>
  <c r="N43"/>
  <c r="M43"/>
  <c r="N42"/>
  <c r="M42"/>
  <c r="N38"/>
  <c r="M38"/>
  <c r="N36"/>
  <c r="M36"/>
  <c r="N35"/>
  <c r="M35"/>
  <c r="N34"/>
  <c r="M34"/>
  <c r="N33"/>
  <c r="M33"/>
  <c r="N32"/>
  <c r="M32"/>
  <c r="N30"/>
  <c r="M30"/>
  <c r="N29"/>
  <c r="M29"/>
  <c r="N28"/>
  <c r="M28"/>
  <c r="N27"/>
  <c r="M27"/>
  <c r="N25"/>
  <c r="M25"/>
  <c r="N24"/>
  <c r="M24"/>
  <c r="N23"/>
  <c r="M23"/>
  <c r="N22"/>
  <c r="M22"/>
  <c r="N21"/>
  <c r="M21"/>
  <c r="N19"/>
  <c r="M19"/>
  <c r="N18"/>
  <c r="M18"/>
  <c r="N17"/>
  <c r="M17"/>
  <c r="N15"/>
  <c r="M15"/>
  <c r="N14"/>
  <c r="M14"/>
  <c r="N13"/>
  <c r="M13"/>
  <c r="N12"/>
  <c r="M12"/>
  <c r="N11"/>
  <c r="M11"/>
  <c r="N10"/>
  <c r="M10"/>
  <c r="R56"/>
  <c r="Q56"/>
  <c r="R55"/>
  <c r="Q55"/>
  <c r="H56"/>
  <c r="G56"/>
  <c r="H55"/>
  <c r="G55"/>
  <c r="D53"/>
  <c r="D52"/>
  <c r="C52"/>
  <c r="D50"/>
  <c r="C50"/>
  <c r="D49"/>
  <c r="C49"/>
  <c r="D48"/>
  <c r="C48"/>
  <c r="D46"/>
  <c r="C46"/>
  <c r="D44"/>
  <c r="C44"/>
  <c r="D43"/>
  <c r="C43"/>
  <c r="D42"/>
  <c r="C42"/>
  <c r="D41"/>
  <c r="C41"/>
  <c r="D40"/>
  <c r="C40"/>
  <c r="D37"/>
  <c r="C37"/>
  <c r="D36"/>
  <c r="C36"/>
  <c r="D35"/>
  <c r="C35"/>
  <c r="D34"/>
  <c r="C34"/>
  <c r="D30"/>
  <c r="C30"/>
  <c r="D29"/>
  <c r="C29"/>
  <c r="D28"/>
  <c r="C28"/>
  <c r="D26"/>
  <c r="C26"/>
  <c r="D25"/>
  <c r="C25"/>
  <c r="D24"/>
  <c r="C24"/>
  <c r="D23"/>
  <c r="C23"/>
  <c r="D22"/>
  <c r="C22"/>
  <c r="C11"/>
  <c r="D11"/>
  <c r="C12"/>
  <c r="D12"/>
  <c r="C13"/>
  <c r="D13"/>
  <c r="C14"/>
  <c r="D14"/>
  <c r="C15"/>
  <c r="D15"/>
  <c r="C16"/>
  <c r="D16"/>
  <c r="C17"/>
  <c r="D17"/>
  <c r="C18"/>
  <c r="D18"/>
  <c r="C19"/>
  <c r="D19"/>
  <c r="C20"/>
  <c r="D20"/>
  <c r="D10"/>
  <c r="C10"/>
  <c r="AF57" i="85"/>
  <c r="AC56"/>
  <c r="AB56"/>
  <c r="AA56"/>
  <c r="X56"/>
  <c r="W56"/>
  <c r="U56"/>
  <c r="P56"/>
  <c r="O56"/>
  <c r="K56"/>
  <c r="F56"/>
  <c r="Z56" s="1"/>
  <c r="E56"/>
  <c r="AC55"/>
  <c r="AB55"/>
  <c r="AA55"/>
  <c r="X55"/>
  <c r="W55"/>
  <c r="U55"/>
  <c r="P55"/>
  <c r="O55"/>
  <c r="K55"/>
  <c r="AD55" s="1"/>
  <c r="F55"/>
  <c r="E55"/>
  <c r="AC54"/>
  <c r="X54"/>
  <c r="W54"/>
  <c r="U54"/>
  <c r="R54"/>
  <c r="Q54"/>
  <c r="P54" s="1"/>
  <c r="V54" s="1"/>
  <c r="O54"/>
  <c r="K54"/>
  <c r="AD54" s="1"/>
  <c r="H54"/>
  <c r="AB54" s="1"/>
  <c r="G54"/>
  <c r="E54"/>
  <c r="AC53"/>
  <c r="AB53"/>
  <c r="AA53"/>
  <c r="X53"/>
  <c r="W53"/>
  <c r="U53"/>
  <c r="P53"/>
  <c r="O53"/>
  <c r="K53"/>
  <c r="AD53" s="1"/>
  <c r="F53"/>
  <c r="E53"/>
  <c r="Y53" s="1"/>
  <c r="AC52"/>
  <c r="AB52"/>
  <c r="AA52"/>
  <c r="X52"/>
  <c r="W52"/>
  <c r="U52"/>
  <c r="P52"/>
  <c r="O52"/>
  <c r="K52"/>
  <c r="AD52" s="1"/>
  <c r="F52"/>
  <c r="E52"/>
  <c r="L52" s="1"/>
  <c r="S51"/>
  <c r="R51"/>
  <c r="Q51"/>
  <c r="N51"/>
  <c r="O51" s="1"/>
  <c r="M51"/>
  <c r="I51"/>
  <c r="H51"/>
  <c r="G51"/>
  <c r="F51" s="1"/>
  <c r="D51"/>
  <c r="C51"/>
  <c r="C57" s="1"/>
  <c r="AC50"/>
  <c r="AB50"/>
  <c r="AA50"/>
  <c r="X50"/>
  <c r="W50"/>
  <c r="U50"/>
  <c r="AD50" s="1"/>
  <c r="P50"/>
  <c r="O50"/>
  <c r="K50"/>
  <c r="F50"/>
  <c r="E50"/>
  <c r="AC49"/>
  <c r="AB49"/>
  <c r="AA49"/>
  <c r="X49"/>
  <c r="W49"/>
  <c r="U49"/>
  <c r="AD49" s="1"/>
  <c r="P49"/>
  <c r="O49"/>
  <c r="V49" s="1"/>
  <c r="K49"/>
  <c r="F49"/>
  <c r="Z49" s="1"/>
  <c r="E49"/>
  <c r="AC48"/>
  <c r="AB48"/>
  <c r="AA48"/>
  <c r="X48"/>
  <c r="W48"/>
  <c r="U48"/>
  <c r="P48"/>
  <c r="O48"/>
  <c r="K48"/>
  <c r="F48"/>
  <c r="E48"/>
  <c r="Y48" s="1"/>
  <c r="AC47"/>
  <c r="AB47"/>
  <c r="AA47"/>
  <c r="X47"/>
  <c r="W47"/>
  <c r="U47"/>
  <c r="P47"/>
  <c r="O47"/>
  <c r="K47"/>
  <c r="AD47" s="1"/>
  <c r="F47"/>
  <c r="E47"/>
  <c r="L47" s="1"/>
  <c r="AC46"/>
  <c r="AB46"/>
  <c r="AA46"/>
  <c r="X46"/>
  <c r="W46"/>
  <c r="U46"/>
  <c r="AD46" s="1"/>
  <c r="P46"/>
  <c r="O46"/>
  <c r="K46"/>
  <c r="F46"/>
  <c r="E46"/>
  <c r="AC45"/>
  <c r="AB45"/>
  <c r="AA45"/>
  <c r="X45"/>
  <c r="W45"/>
  <c r="U45"/>
  <c r="AD45" s="1"/>
  <c r="P45"/>
  <c r="O45"/>
  <c r="V45" s="1"/>
  <c r="K45"/>
  <c r="F45"/>
  <c r="Z45" s="1"/>
  <c r="E45"/>
  <c r="AC44"/>
  <c r="AB44"/>
  <c r="AA44"/>
  <c r="X44"/>
  <c r="W44"/>
  <c r="U44"/>
  <c r="P44"/>
  <c r="O44"/>
  <c r="K44"/>
  <c r="F44"/>
  <c r="E44"/>
  <c r="Y44" s="1"/>
  <c r="AC43"/>
  <c r="AB43"/>
  <c r="AA43"/>
  <c r="X43"/>
  <c r="W43"/>
  <c r="U43"/>
  <c r="P43"/>
  <c r="O43"/>
  <c r="K43"/>
  <c r="AD43" s="1"/>
  <c r="F43"/>
  <c r="E43"/>
  <c r="L43" s="1"/>
  <c r="AC42"/>
  <c r="AB42"/>
  <c r="AA42"/>
  <c r="X42"/>
  <c r="W42"/>
  <c r="U42"/>
  <c r="AD42" s="1"/>
  <c r="P42"/>
  <c r="O42"/>
  <c r="K42"/>
  <c r="F42"/>
  <c r="E42"/>
  <c r="AC41"/>
  <c r="AB41"/>
  <c r="AA41"/>
  <c r="X41"/>
  <c r="W41"/>
  <c r="U41"/>
  <c r="AD41" s="1"/>
  <c r="P41"/>
  <c r="O41"/>
  <c r="V41" s="1"/>
  <c r="K41"/>
  <c r="F41"/>
  <c r="Z41" s="1"/>
  <c r="E41"/>
  <c r="AC40"/>
  <c r="AB40"/>
  <c r="AA40"/>
  <c r="X40"/>
  <c r="W40"/>
  <c r="U40"/>
  <c r="P40"/>
  <c r="O40"/>
  <c r="K40"/>
  <c r="K39" s="1"/>
  <c r="AD39" s="1"/>
  <c r="F40"/>
  <c r="E40"/>
  <c r="Y40" s="1"/>
  <c r="U39"/>
  <c r="P39"/>
  <c r="O39"/>
  <c r="V39" s="1"/>
  <c r="I39"/>
  <c r="I57" s="1"/>
  <c r="H39"/>
  <c r="AB39" s="1"/>
  <c r="G39"/>
  <c r="G57" s="1"/>
  <c r="D39"/>
  <c r="X39" s="1"/>
  <c r="AC38"/>
  <c r="AB38"/>
  <c r="AA38"/>
  <c r="X38"/>
  <c r="W38"/>
  <c r="U38"/>
  <c r="P38"/>
  <c r="O38"/>
  <c r="K38"/>
  <c r="F38"/>
  <c r="E38"/>
  <c r="AC37"/>
  <c r="AB37"/>
  <c r="AA37"/>
  <c r="X37"/>
  <c r="W37"/>
  <c r="U37"/>
  <c r="P37"/>
  <c r="O37"/>
  <c r="K37"/>
  <c r="F37"/>
  <c r="Z37" s="1"/>
  <c r="E37"/>
  <c r="AC36"/>
  <c r="AB36"/>
  <c r="AA36"/>
  <c r="X36"/>
  <c r="W36"/>
  <c r="U36"/>
  <c r="P36"/>
  <c r="O36"/>
  <c r="K36"/>
  <c r="F36"/>
  <c r="E36"/>
  <c r="AC35"/>
  <c r="AB35"/>
  <c r="AA35"/>
  <c r="X35"/>
  <c r="W35"/>
  <c r="U35"/>
  <c r="P35"/>
  <c r="O35"/>
  <c r="K35"/>
  <c r="F35"/>
  <c r="Z35" s="1"/>
  <c r="E35"/>
  <c r="AC34"/>
  <c r="AB34"/>
  <c r="AA34"/>
  <c r="X34"/>
  <c r="W34"/>
  <c r="U34"/>
  <c r="P34"/>
  <c r="O34"/>
  <c r="K34"/>
  <c r="F34"/>
  <c r="E34"/>
  <c r="AC33"/>
  <c r="AB33"/>
  <c r="AA33"/>
  <c r="X33"/>
  <c r="W33"/>
  <c r="U33"/>
  <c r="AD33" s="1"/>
  <c r="P33"/>
  <c r="O33"/>
  <c r="F33"/>
  <c r="E33"/>
  <c r="Y33" s="1"/>
  <c r="AC32"/>
  <c r="AB32"/>
  <c r="AA32"/>
  <c r="X32"/>
  <c r="W32"/>
  <c r="U32"/>
  <c r="AD32" s="1"/>
  <c r="P32"/>
  <c r="O32"/>
  <c r="V32" s="1"/>
  <c r="F32"/>
  <c r="Z32" s="1"/>
  <c r="E32"/>
  <c r="S31"/>
  <c r="S57" s="1"/>
  <c r="R31"/>
  <c r="AB31" s="1"/>
  <c r="Q31"/>
  <c r="P31" s="1"/>
  <c r="N31"/>
  <c r="X31" s="1"/>
  <c r="M31"/>
  <c r="W31" s="1"/>
  <c r="K31"/>
  <c r="F31"/>
  <c r="Z31" s="1"/>
  <c r="E31"/>
  <c r="AC30"/>
  <c r="AB30"/>
  <c r="AA30"/>
  <c r="X30"/>
  <c r="W30"/>
  <c r="U30"/>
  <c r="P30"/>
  <c r="O30"/>
  <c r="V30" s="1"/>
  <c r="K30"/>
  <c r="F30"/>
  <c r="Z30" s="1"/>
  <c r="E30"/>
  <c r="AC29"/>
  <c r="AB29"/>
  <c r="AA29"/>
  <c r="X29"/>
  <c r="W29"/>
  <c r="U29"/>
  <c r="P29"/>
  <c r="O29"/>
  <c r="K29"/>
  <c r="AD29" s="1"/>
  <c r="F29"/>
  <c r="E29"/>
  <c r="Y29" s="1"/>
  <c r="AC28"/>
  <c r="AB28"/>
  <c r="AA28"/>
  <c r="X28"/>
  <c r="W28"/>
  <c r="U28"/>
  <c r="P28"/>
  <c r="O28"/>
  <c r="K28"/>
  <c r="AD28" s="1"/>
  <c r="F28"/>
  <c r="E28"/>
  <c r="L28" s="1"/>
  <c r="AC27"/>
  <c r="AB27"/>
  <c r="AA27"/>
  <c r="X27"/>
  <c r="W27"/>
  <c r="U27"/>
  <c r="P27"/>
  <c r="O27"/>
  <c r="K27"/>
  <c r="F27"/>
  <c r="Z27" s="1"/>
  <c r="E27"/>
  <c r="AC26"/>
  <c r="AB26"/>
  <c r="AA26"/>
  <c r="X26"/>
  <c r="W26"/>
  <c r="U26"/>
  <c r="P26"/>
  <c r="O26"/>
  <c r="V26" s="1"/>
  <c r="K26"/>
  <c r="F26"/>
  <c r="Z26" s="1"/>
  <c r="E26"/>
  <c r="AC25"/>
  <c r="AB25"/>
  <c r="AA25"/>
  <c r="X25"/>
  <c r="W25"/>
  <c r="U25"/>
  <c r="P25"/>
  <c r="O25"/>
  <c r="K25"/>
  <c r="AD25" s="1"/>
  <c r="F25"/>
  <c r="E25"/>
  <c r="Y25" s="1"/>
  <c r="AC24"/>
  <c r="AB24"/>
  <c r="AA24"/>
  <c r="X24"/>
  <c r="W24"/>
  <c r="U24"/>
  <c r="P24"/>
  <c r="O24"/>
  <c r="K24"/>
  <c r="AD24" s="1"/>
  <c r="F24"/>
  <c r="E24"/>
  <c r="L24" s="1"/>
  <c r="AC23"/>
  <c r="AB23"/>
  <c r="AA23"/>
  <c r="X23"/>
  <c r="W23"/>
  <c r="U23"/>
  <c r="P23"/>
  <c r="O23"/>
  <c r="K23"/>
  <c r="F23"/>
  <c r="Z23" s="1"/>
  <c r="E23"/>
  <c r="AC22"/>
  <c r="AB22"/>
  <c r="AA22"/>
  <c r="X22"/>
  <c r="W22"/>
  <c r="U22"/>
  <c r="P22"/>
  <c r="O22"/>
  <c r="V22" s="1"/>
  <c r="K22"/>
  <c r="F22"/>
  <c r="Z22" s="1"/>
  <c r="E22"/>
  <c r="AC21"/>
  <c r="AB21"/>
  <c r="AA21"/>
  <c r="X21"/>
  <c r="W21"/>
  <c r="U21"/>
  <c r="P21"/>
  <c r="O21"/>
  <c r="K21"/>
  <c r="AD21" s="1"/>
  <c r="F21"/>
  <c r="E21"/>
  <c r="Y21" s="1"/>
  <c r="AC20"/>
  <c r="AB20"/>
  <c r="AA20"/>
  <c r="X20"/>
  <c r="W20"/>
  <c r="U20"/>
  <c r="P20"/>
  <c r="O20"/>
  <c r="K20"/>
  <c r="AD20" s="1"/>
  <c r="F20"/>
  <c r="E20"/>
  <c r="L20" s="1"/>
  <c r="AC19"/>
  <c r="AB19"/>
  <c r="AA19"/>
  <c r="X19"/>
  <c r="W19"/>
  <c r="U19"/>
  <c r="P19"/>
  <c r="O19"/>
  <c r="K19"/>
  <c r="F19"/>
  <c r="Z19" s="1"/>
  <c r="E19"/>
  <c r="AC18"/>
  <c r="AB18"/>
  <c r="AA18"/>
  <c r="X18"/>
  <c r="W18"/>
  <c r="U18"/>
  <c r="P18"/>
  <c r="O18"/>
  <c r="K18"/>
  <c r="AD18" s="1"/>
  <c r="F18"/>
  <c r="E18"/>
  <c r="AC17"/>
  <c r="AB17"/>
  <c r="AA17"/>
  <c r="X17"/>
  <c r="W17"/>
  <c r="U17"/>
  <c r="P17"/>
  <c r="O17"/>
  <c r="V17" s="1"/>
  <c r="K17"/>
  <c r="F17"/>
  <c r="Z17" s="1"/>
  <c r="E17"/>
  <c r="AC16"/>
  <c r="AB16"/>
  <c r="AA16"/>
  <c r="X16"/>
  <c r="W16"/>
  <c r="P16"/>
  <c r="O16"/>
  <c r="K16"/>
  <c r="AD16" s="1"/>
  <c r="F16"/>
  <c r="Z16" s="1"/>
  <c r="E16"/>
  <c r="AC15"/>
  <c r="AB15"/>
  <c r="AA15"/>
  <c r="X15"/>
  <c r="W15"/>
  <c r="U15"/>
  <c r="P15"/>
  <c r="O15"/>
  <c r="K15"/>
  <c r="F15"/>
  <c r="E15"/>
  <c r="Y15" s="1"/>
  <c r="AC14"/>
  <c r="AB14"/>
  <c r="AA14"/>
  <c r="X14"/>
  <c r="W14"/>
  <c r="U14"/>
  <c r="P14"/>
  <c r="O14"/>
  <c r="K14"/>
  <c r="AD14" s="1"/>
  <c r="F14"/>
  <c r="E14"/>
  <c r="AC13"/>
  <c r="AB13"/>
  <c r="AA13"/>
  <c r="X13"/>
  <c r="W13"/>
  <c r="U13"/>
  <c r="AD13" s="1"/>
  <c r="P13"/>
  <c r="O13"/>
  <c r="K13"/>
  <c r="F13"/>
  <c r="Z13" s="1"/>
  <c r="E13"/>
  <c r="AC12"/>
  <c r="AB12"/>
  <c r="AA12"/>
  <c r="X12"/>
  <c r="W12"/>
  <c r="U12"/>
  <c r="AD12" s="1"/>
  <c r="P12"/>
  <c r="O12"/>
  <c r="V12" s="1"/>
  <c r="K12"/>
  <c r="F12"/>
  <c r="Z12" s="1"/>
  <c r="E12"/>
  <c r="AC11"/>
  <c r="AB11"/>
  <c r="AA11"/>
  <c r="X11"/>
  <c r="W11"/>
  <c r="U11"/>
  <c r="P11"/>
  <c r="O11"/>
  <c r="K11"/>
  <c r="F11"/>
  <c r="E11"/>
  <c r="Y11" s="1"/>
  <c r="AC10"/>
  <c r="AB10"/>
  <c r="AA10"/>
  <c r="X10"/>
  <c r="W10"/>
  <c r="U10"/>
  <c r="P10"/>
  <c r="O10"/>
  <c r="V10" s="1"/>
  <c r="K10"/>
  <c r="F10"/>
  <c r="Z10" s="1"/>
  <c r="E10"/>
  <c r="Y20" l="1"/>
  <c r="Y24"/>
  <c r="Y28"/>
  <c r="Y52"/>
  <c r="L14"/>
  <c r="L10"/>
  <c r="AE10" s="1"/>
  <c r="Z11"/>
  <c r="AD11"/>
  <c r="L12"/>
  <c r="AE12" s="1"/>
  <c r="AG12" s="1"/>
  <c r="Y13"/>
  <c r="Z14"/>
  <c r="V14"/>
  <c r="Z15"/>
  <c r="AD15"/>
  <c r="Y16"/>
  <c r="AD17"/>
  <c r="Z18"/>
  <c r="Y19"/>
  <c r="AD19"/>
  <c r="Z20"/>
  <c r="V20"/>
  <c r="Z21"/>
  <c r="L22"/>
  <c r="AE22" s="1"/>
  <c r="AG22" s="1"/>
  <c r="AD22"/>
  <c r="Y22"/>
  <c r="Y23"/>
  <c r="AD23"/>
  <c r="Z24"/>
  <c r="V24"/>
  <c r="Z25"/>
  <c r="L26"/>
  <c r="AE26" s="1"/>
  <c r="AG26" s="1"/>
  <c r="AD26"/>
  <c r="Y26"/>
  <c r="Y27"/>
  <c r="AD27"/>
  <c r="Z28"/>
  <c r="V28"/>
  <c r="Z29"/>
  <c r="L30"/>
  <c r="AE30" s="1"/>
  <c r="AG30" s="1"/>
  <c r="AD30"/>
  <c r="Y30"/>
  <c r="Z34"/>
  <c r="Y35"/>
  <c r="Z36"/>
  <c r="Y37"/>
  <c r="Z38"/>
  <c r="AD40"/>
  <c r="L41"/>
  <c r="AE41" s="1"/>
  <c r="AG41" s="1"/>
  <c r="Y42"/>
  <c r="Z43"/>
  <c r="V43"/>
  <c r="AD44"/>
  <c r="L45"/>
  <c r="AE45" s="1"/>
  <c r="AG45" s="1"/>
  <c r="Y46"/>
  <c r="V46"/>
  <c r="Z47"/>
  <c r="V47"/>
  <c r="AD48"/>
  <c r="L49"/>
  <c r="AE49" s="1"/>
  <c r="AG49" s="1"/>
  <c r="Y50"/>
  <c r="V50"/>
  <c r="H57"/>
  <c r="Z52"/>
  <c r="V52"/>
  <c r="Z53"/>
  <c r="Z55"/>
  <c r="AE14"/>
  <c r="AG14" s="1"/>
  <c r="AE24"/>
  <c r="AG24" s="1"/>
  <c r="AE43"/>
  <c r="AG43" s="1"/>
  <c r="AE20"/>
  <c r="AG20" s="1"/>
  <c r="AE28"/>
  <c r="AG28" s="1"/>
  <c r="AE47"/>
  <c r="AG47" s="1"/>
  <c r="AE52"/>
  <c r="AG52" s="1"/>
  <c r="Y10"/>
  <c r="Y12"/>
  <c r="Y14"/>
  <c r="Y17"/>
  <c r="V18"/>
  <c r="V19"/>
  <c r="V21"/>
  <c r="V23"/>
  <c r="V25"/>
  <c r="V27"/>
  <c r="V29"/>
  <c r="O31"/>
  <c r="AC31"/>
  <c r="Z33"/>
  <c r="V34"/>
  <c r="V35"/>
  <c r="V36"/>
  <c r="V37"/>
  <c r="V38"/>
  <c r="Y41"/>
  <c r="Y43"/>
  <c r="Y45"/>
  <c r="Y47"/>
  <c r="Y49"/>
  <c r="K51"/>
  <c r="K57" s="1"/>
  <c r="J57" s="1"/>
  <c r="P51"/>
  <c r="Z51" s="1"/>
  <c r="AB51"/>
  <c r="AB57" s="1"/>
  <c r="AD56"/>
  <c r="AA31"/>
  <c r="AD34"/>
  <c r="AD35"/>
  <c r="AD36"/>
  <c r="AD37"/>
  <c r="AD38"/>
  <c r="Z40"/>
  <c r="Z42"/>
  <c r="Z44"/>
  <c r="Z46"/>
  <c r="Z48"/>
  <c r="Z50"/>
  <c r="D57"/>
  <c r="AC51"/>
  <c r="X51"/>
  <c r="X57" s="1"/>
  <c r="U51"/>
  <c r="AA54"/>
  <c r="Y55"/>
  <c r="V55"/>
  <c r="Y56"/>
  <c r="AD10"/>
  <c r="V11"/>
  <c r="V13"/>
  <c r="V15"/>
  <c r="L18"/>
  <c r="AE18" s="1"/>
  <c r="Y18"/>
  <c r="U31"/>
  <c r="AD31" s="1"/>
  <c r="Y32"/>
  <c r="V33"/>
  <c r="AE33" s="1"/>
  <c r="AG33" s="1"/>
  <c r="L34"/>
  <c r="Y34"/>
  <c r="L36"/>
  <c r="AE36" s="1"/>
  <c r="AG36" s="1"/>
  <c r="Y36"/>
  <c r="L38"/>
  <c r="Y38"/>
  <c r="V40"/>
  <c r="V42"/>
  <c r="V44"/>
  <c r="V48"/>
  <c r="W51"/>
  <c r="V53"/>
  <c r="V51" s="1"/>
  <c r="Y54"/>
  <c r="V56"/>
  <c r="D55" i="76"/>
  <c r="AG10" i="85"/>
  <c r="Y31"/>
  <c r="AE34"/>
  <c r="AG34" s="1"/>
  <c r="AE32"/>
  <c r="AG32" s="1"/>
  <c r="O57"/>
  <c r="L16"/>
  <c r="AE16" s="1"/>
  <c r="AG16" s="1"/>
  <c r="L17"/>
  <c r="AE17" s="1"/>
  <c r="AG17" s="1"/>
  <c r="L35"/>
  <c r="AE35" s="1"/>
  <c r="AG35" s="1"/>
  <c r="L37"/>
  <c r="AE37" s="1"/>
  <c r="AG37" s="1"/>
  <c r="F39"/>
  <c r="Z39" s="1"/>
  <c r="AC39"/>
  <c r="AC57" s="1"/>
  <c r="E51"/>
  <c r="Y51" s="1"/>
  <c r="AA51"/>
  <c r="L56"/>
  <c r="M57"/>
  <c r="Q57"/>
  <c r="R57"/>
  <c r="L11"/>
  <c r="AE11" s="1"/>
  <c r="AG11" s="1"/>
  <c r="L15"/>
  <c r="AE15" s="1"/>
  <c r="L19"/>
  <c r="AE19" s="1"/>
  <c r="AG19" s="1"/>
  <c r="L25"/>
  <c r="AE25" s="1"/>
  <c r="AG25" s="1"/>
  <c r="L27"/>
  <c r="AE27" s="1"/>
  <c r="AG27" s="1"/>
  <c r="L29"/>
  <c r="L31"/>
  <c r="E39"/>
  <c r="Y39" s="1"/>
  <c r="L40"/>
  <c r="L42"/>
  <c r="L44"/>
  <c r="AE44" s="1"/>
  <c r="AG44" s="1"/>
  <c r="L46"/>
  <c r="AE46" s="1"/>
  <c r="AG46" s="1"/>
  <c r="L48"/>
  <c r="L50"/>
  <c r="AE50" s="1"/>
  <c r="AG50" s="1"/>
  <c r="L53"/>
  <c r="F54"/>
  <c r="L55"/>
  <c r="AE55" s="1"/>
  <c r="N57"/>
  <c r="L13"/>
  <c r="AE13" s="1"/>
  <c r="AG13" s="1"/>
  <c r="L21"/>
  <c r="L23"/>
  <c r="AE23" s="1"/>
  <c r="AG23" s="1"/>
  <c r="W39"/>
  <c r="W57" s="1"/>
  <c r="AA39"/>
  <c r="AA57" l="1"/>
  <c r="AE48"/>
  <c r="AG48" s="1"/>
  <c r="AE56"/>
  <c r="AE38"/>
  <c r="AG38" s="1"/>
  <c r="AE21"/>
  <c r="AG21" s="1"/>
  <c r="V31"/>
  <c r="V57" s="1"/>
  <c r="AE42"/>
  <c r="AG42" s="1"/>
  <c r="AE29"/>
  <c r="AG29" s="1"/>
  <c r="P57"/>
  <c r="U57"/>
  <c r="T57" s="1"/>
  <c r="AE53"/>
  <c r="AG53" s="1"/>
  <c r="Y57"/>
  <c r="AD51"/>
  <c r="AD57" s="1"/>
  <c r="L54"/>
  <c r="AE54" s="1"/>
  <c r="AG54" s="1"/>
  <c r="Z54"/>
  <c r="Z57" s="1"/>
  <c r="L39"/>
  <c r="AE39" s="1"/>
  <c r="AG39" s="1"/>
  <c r="AE40"/>
  <c r="AG40" s="1"/>
  <c r="F57"/>
  <c r="L51"/>
  <c r="AE51" s="1"/>
  <c r="AG51" s="1"/>
  <c r="E57"/>
  <c r="AF57" i="81"/>
  <c r="AC56"/>
  <c r="AB56"/>
  <c r="AA56"/>
  <c r="X56"/>
  <c r="W56"/>
  <c r="U56"/>
  <c r="P56"/>
  <c r="O56"/>
  <c r="K56"/>
  <c r="F56"/>
  <c r="Z56" s="1"/>
  <c r="E56"/>
  <c r="AC55"/>
  <c r="AB55"/>
  <c r="AA55"/>
  <c r="X55"/>
  <c r="W55"/>
  <c r="U55"/>
  <c r="AD55" s="1"/>
  <c r="P55"/>
  <c r="O55"/>
  <c r="V55" s="1"/>
  <c r="K55"/>
  <c r="F55"/>
  <c r="Z55" s="1"/>
  <c r="E55"/>
  <c r="AC54"/>
  <c r="AB54"/>
  <c r="AA54"/>
  <c r="X54"/>
  <c r="W54"/>
  <c r="U54"/>
  <c r="P54"/>
  <c r="O54"/>
  <c r="K54"/>
  <c r="AD54" s="1"/>
  <c r="F54"/>
  <c r="E54"/>
  <c r="L54" s="1"/>
  <c r="AC53"/>
  <c r="AB53"/>
  <c r="AA53"/>
  <c r="X53"/>
  <c r="W53"/>
  <c r="U53"/>
  <c r="P53"/>
  <c r="O53"/>
  <c r="V53" s="1"/>
  <c r="K53"/>
  <c r="AD53" s="1"/>
  <c r="F53"/>
  <c r="Z53" s="1"/>
  <c r="E53"/>
  <c r="AC52"/>
  <c r="AB52"/>
  <c r="AA52"/>
  <c r="X52"/>
  <c r="W52"/>
  <c r="U52"/>
  <c r="P52"/>
  <c r="O52"/>
  <c r="K52"/>
  <c r="AD52" s="1"/>
  <c r="F52"/>
  <c r="E52"/>
  <c r="U51"/>
  <c r="S51"/>
  <c r="S57" s="1"/>
  <c r="R51"/>
  <c r="R57" s="1"/>
  <c r="Q51"/>
  <c r="P51" s="1"/>
  <c r="N51"/>
  <c r="N57" s="1"/>
  <c r="M51"/>
  <c r="I51"/>
  <c r="I57" s="1"/>
  <c r="H51"/>
  <c r="AB51" s="1"/>
  <c r="G51"/>
  <c r="F51" s="1"/>
  <c r="D51"/>
  <c r="C51"/>
  <c r="C57" s="1"/>
  <c r="AC50"/>
  <c r="AB50"/>
  <c r="AA50"/>
  <c r="X50"/>
  <c r="W50"/>
  <c r="U50"/>
  <c r="P50"/>
  <c r="O50"/>
  <c r="K50"/>
  <c r="F50"/>
  <c r="Z50" s="1"/>
  <c r="E50"/>
  <c r="Y50" s="1"/>
  <c r="AC49"/>
  <c r="AB49"/>
  <c r="AA49"/>
  <c r="X49"/>
  <c r="W49"/>
  <c r="U49"/>
  <c r="P49"/>
  <c r="O49"/>
  <c r="K49"/>
  <c r="F49"/>
  <c r="E49"/>
  <c r="AC48"/>
  <c r="AB48"/>
  <c r="AA48"/>
  <c r="X48"/>
  <c r="W48"/>
  <c r="U48"/>
  <c r="P48"/>
  <c r="O48"/>
  <c r="K48"/>
  <c r="AD48" s="1"/>
  <c r="F48"/>
  <c r="E48"/>
  <c r="L48" s="1"/>
  <c r="AC47"/>
  <c r="AB47"/>
  <c r="AA47"/>
  <c r="X47"/>
  <c r="W47"/>
  <c r="U47"/>
  <c r="P47"/>
  <c r="O47"/>
  <c r="K47"/>
  <c r="F47"/>
  <c r="E47"/>
  <c r="AC46"/>
  <c r="AB46"/>
  <c r="AA46"/>
  <c r="X46"/>
  <c r="W46"/>
  <c r="U46"/>
  <c r="AD46" s="1"/>
  <c r="P46"/>
  <c r="O46"/>
  <c r="V46" s="1"/>
  <c r="K46"/>
  <c r="F46"/>
  <c r="Z46" s="1"/>
  <c r="E46"/>
  <c r="AC45"/>
  <c r="AB45"/>
  <c r="AA45"/>
  <c r="X45"/>
  <c r="W45"/>
  <c r="U45"/>
  <c r="P45"/>
  <c r="O45"/>
  <c r="K45"/>
  <c r="AD45" s="1"/>
  <c r="F45"/>
  <c r="E45"/>
  <c r="L45" s="1"/>
  <c r="AC44"/>
  <c r="AB44"/>
  <c r="AA44"/>
  <c r="X44"/>
  <c r="W44"/>
  <c r="U44"/>
  <c r="P44"/>
  <c r="V44" s="1"/>
  <c r="O44"/>
  <c r="K44"/>
  <c r="AD44" s="1"/>
  <c r="F44"/>
  <c r="L44" s="1"/>
  <c r="AE44" s="1"/>
  <c r="AG44" s="1"/>
  <c r="E44"/>
  <c r="Y44" s="1"/>
  <c r="AC43"/>
  <c r="AB43"/>
  <c r="AA43"/>
  <c r="X43"/>
  <c r="W43"/>
  <c r="U43"/>
  <c r="P43"/>
  <c r="O43"/>
  <c r="K43"/>
  <c r="AD43" s="1"/>
  <c r="F43"/>
  <c r="E43"/>
  <c r="AC42"/>
  <c r="AB42"/>
  <c r="AA42"/>
  <c r="X42"/>
  <c r="W42"/>
  <c r="U42"/>
  <c r="P42"/>
  <c r="O42"/>
  <c r="K42"/>
  <c r="F42"/>
  <c r="Z42" s="1"/>
  <c r="E42"/>
  <c r="Y42" s="1"/>
  <c r="AC41"/>
  <c r="AB41"/>
  <c r="AA41"/>
  <c r="X41"/>
  <c r="W41"/>
  <c r="U41"/>
  <c r="P41"/>
  <c r="O41"/>
  <c r="K41"/>
  <c r="F41"/>
  <c r="E41"/>
  <c r="AC40"/>
  <c r="AB40"/>
  <c r="AA40"/>
  <c r="X40"/>
  <c r="W40"/>
  <c r="U40"/>
  <c r="P40"/>
  <c r="O40"/>
  <c r="K40"/>
  <c r="K39" s="1"/>
  <c r="F40"/>
  <c r="E40"/>
  <c r="L40" s="1"/>
  <c r="AC39"/>
  <c r="AB39"/>
  <c r="AA39"/>
  <c r="X39"/>
  <c r="W39"/>
  <c r="U39"/>
  <c r="P39"/>
  <c r="O39"/>
  <c r="F39"/>
  <c r="E39"/>
  <c r="Y39" s="1"/>
  <c r="AC38"/>
  <c r="AB38"/>
  <c r="AA38"/>
  <c r="X38"/>
  <c r="W38"/>
  <c r="U38"/>
  <c r="P38"/>
  <c r="O38"/>
  <c r="V38" s="1"/>
  <c r="K38"/>
  <c r="AD38" s="1"/>
  <c r="F38"/>
  <c r="Z38" s="1"/>
  <c r="E38"/>
  <c r="AC37"/>
  <c r="AB37"/>
  <c r="AA37"/>
  <c r="X37"/>
  <c r="W37"/>
  <c r="U37"/>
  <c r="P37"/>
  <c r="O37"/>
  <c r="K37"/>
  <c r="AD37" s="1"/>
  <c r="F37"/>
  <c r="E37"/>
  <c r="AC36"/>
  <c r="AB36"/>
  <c r="AA36"/>
  <c r="X36"/>
  <c r="W36"/>
  <c r="U36"/>
  <c r="P36"/>
  <c r="O36"/>
  <c r="K36"/>
  <c r="F36"/>
  <c r="Z36" s="1"/>
  <c r="E36"/>
  <c r="Y36" s="1"/>
  <c r="AC35"/>
  <c r="AB35"/>
  <c r="AA35"/>
  <c r="X35"/>
  <c r="W35"/>
  <c r="U35"/>
  <c r="P35"/>
  <c r="O35"/>
  <c r="K35"/>
  <c r="AD35" s="1"/>
  <c r="F35"/>
  <c r="E35"/>
  <c r="AC34"/>
  <c r="AB34"/>
  <c r="AA34"/>
  <c r="X34"/>
  <c r="W34"/>
  <c r="U34"/>
  <c r="P34"/>
  <c r="O34"/>
  <c r="K34"/>
  <c r="AD34" s="1"/>
  <c r="F34"/>
  <c r="E34"/>
  <c r="L34" s="1"/>
  <c r="AC33"/>
  <c r="AB33"/>
  <c r="AA33"/>
  <c r="X33"/>
  <c r="W33"/>
  <c r="U33"/>
  <c r="AD33" s="1"/>
  <c r="P33"/>
  <c r="O33"/>
  <c r="F33"/>
  <c r="E33"/>
  <c r="Y33" s="1"/>
  <c r="AC32"/>
  <c r="AB32"/>
  <c r="AA32"/>
  <c r="X32"/>
  <c r="W32"/>
  <c r="U32"/>
  <c r="AD32" s="1"/>
  <c r="P32"/>
  <c r="O32"/>
  <c r="V32" s="1"/>
  <c r="F32"/>
  <c r="Z32" s="1"/>
  <c r="E32"/>
  <c r="AC31"/>
  <c r="AB31"/>
  <c r="AA31"/>
  <c r="X31"/>
  <c r="W31"/>
  <c r="U31"/>
  <c r="P31"/>
  <c r="O31"/>
  <c r="K31"/>
  <c r="F31"/>
  <c r="Z31" s="1"/>
  <c r="E31"/>
  <c r="AC30"/>
  <c r="AB30"/>
  <c r="AA30"/>
  <c r="X30"/>
  <c r="W30"/>
  <c r="U30"/>
  <c r="AD30" s="1"/>
  <c r="P30"/>
  <c r="O30"/>
  <c r="V30" s="1"/>
  <c r="K30"/>
  <c r="F30"/>
  <c r="Z30" s="1"/>
  <c r="E30"/>
  <c r="AC29"/>
  <c r="AB29"/>
  <c r="AA29"/>
  <c r="X29"/>
  <c r="W29"/>
  <c r="U29"/>
  <c r="P29"/>
  <c r="O29"/>
  <c r="K29"/>
  <c r="AD29" s="1"/>
  <c r="F29"/>
  <c r="E29"/>
  <c r="L29" s="1"/>
  <c r="AC28"/>
  <c r="AB28"/>
  <c r="AA28"/>
  <c r="X28"/>
  <c r="W28"/>
  <c r="U28"/>
  <c r="P28"/>
  <c r="O28"/>
  <c r="V28" s="1"/>
  <c r="K28"/>
  <c r="AD28" s="1"/>
  <c r="F28"/>
  <c r="Z28" s="1"/>
  <c r="E28"/>
  <c r="AC27"/>
  <c r="AB27"/>
  <c r="AA27"/>
  <c r="X27"/>
  <c r="W27"/>
  <c r="U27"/>
  <c r="P27"/>
  <c r="O27"/>
  <c r="K27"/>
  <c r="AD27" s="1"/>
  <c r="F27"/>
  <c r="E27"/>
  <c r="AC26"/>
  <c r="AB26"/>
  <c r="AA26"/>
  <c r="X26"/>
  <c r="W26"/>
  <c r="U26"/>
  <c r="P26"/>
  <c r="O26"/>
  <c r="K26"/>
  <c r="F26"/>
  <c r="Z26" s="1"/>
  <c r="E26"/>
  <c r="Y26" s="1"/>
  <c r="AC25"/>
  <c r="AB25"/>
  <c r="AA25"/>
  <c r="X25"/>
  <c r="W25"/>
  <c r="U25"/>
  <c r="P25"/>
  <c r="O25"/>
  <c r="K25"/>
  <c r="AD25" s="1"/>
  <c r="F25"/>
  <c r="E25"/>
  <c r="AC24"/>
  <c r="AB24"/>
  <c r="AA24"/>
  <c r="X24"/>
  <c r="W24"/>
  <c r="U24"/>
  <c r="P24"/>
  <c r="O24"/>
  <c r="K24"/>
  <c r="AD24" s="1"/>
  <c r="F24"/>
  <c r="E24"/>
  <c r="L24" s="1"/>
  <c r="AC23"/>
  <c r="AB23"/>
  <c r="AA23"/>
  <c r="X23"/>
  <c r="W23"/>
  <c r="U23"/>
  <c r="P23"/>
  <c r="O23"/>
  <c r="K23"/>
  <c r="F23"/>
  <c r="Z23" s="1"/>
  <c r="E23"/>
  <c r="AC22"/>
  <c r="AB22"/>
  <c r="AA22"/>
  <c r="X22"/>
  <c r="W22"/>
  <c r="U22"/>
  <c r="AD22" s="1"/>
  <c r="P22"/>
  <c r="O22"/>
  <c r="V22" s="1"/>
  <c r="K22"/>
  <c r="F22"/>
  <c r="Z22" s="1"/>
  <c r="E22"/>
  <c r="AC21"/>
  <c r="AB21"/>
  <c r="AA21"/>
  <c r="X21"/>
  <c r="W21"/>
  <c r="U21"/>
  <c r="P21"/>
  <c r="O21"/>
  <c r="K21"/>
  <c r="AD21" s="1"/>
  <c r="F21"/>
  <c r="E21"/>
  <c r="L21" s="1"/>
  <c r="AC20"/>
  <c r="AB20"/>
  <c r="AA20"/>
  <c r="X20"/>
  <c r="W20"/>
  <c r="U20"/>
  <c r="P20"/>
  <c r="O20"/>
  <c r="V20" s="1"/>
  <c r="K20"/>
  <c r="AD20" s="1"/>
  <c r="F20"/>
  <c r="Z20" s="1"/>
  <c r="E20"/>
  <c r="AC19"/>
  <c r="AB19"/>
  <c r="AA19"/>
  <c r="X19"/>
  <c r="W19"/>
  <c r="U19"/>
  <c r="P19"/>
  <c r="O19"/>
  <c r="K19"/>
  <c r="AD19" s="1"/>
  <c r="F19"/>
  <c r="E19"/>
  <c r="AC18"/>
  <c r="AB18"/>
  <c r="AA18"/>
  <c r="X18"/>
  <c r="W18"/>
  <c r="U18"/>
  <c r="P18"/>
  <c r="O18"/>
  <c r="K18"/>
  <c r="F18"/>
  <c r="Z18" s="1"/>
  <c r="E18"/>
  <c r="AC17"/>
  <c r="AB17"/>
  <c r="AA17"/>
  <c r="X17"/>
  <c r="W17"/>
  <c r="U17"/>
  <c r="AD17" s="1"/>
  <c r="P17"/>
  <c r="O17"/>
  <c r="K17"/>
  <c r="F17"/>
  <c r="E17"/>
  <c r="AC16"/>
  <c r="AB16"/>
  <c r="AA16"/>
  <c r="X16"/>
  <c r="W16"/>
  <c r="P16"/>
  <c r="O16"/>
  <c r="K16"/>
  <c r="AD16" s="1"/>
  <c r="F16"/>
  <c r="Z16" s="1"/>
  <c r="E16"/>
  <c r="AC15"/>
  <c r="AB15"/>
  <c r="AA15"/>
  <c r="X15"/>
  <c r="W15"/>
  <c r="U15"/>
  <c r="P15"/>
  <c r="O15"/>
  <c r="K15"/>
  <c r="AD15" s="1"/>
  <c r="F15"/>
  <c r="E15"/>
  <c r="AC14"/>
  <c r="AB14"/>
  <c r="AA14"/>
  <c r="X14"/>
  <c r="W14"/>
  <c r="U14"/>
  <c r="P14"/>
  <c r="O14"/>
  <c r="K14"/>
  <c r="AD14" s="1"/>
  <c r="F14"/>
  <c r="E14"/>
  <c r="L14" s="1"/>
  <c r="AC13"/>
  <c r="AB13"/>
  <c r="AA13"/>
  <c r="X13"/>
  <c r="W13"/>
  <c r="U13"/>
  <c r="P13"/>
  <c r="O13"/>
  <c r="K13"/>
  <c r="F13"/>
  <c r="Z13" s="1"/>
  <c r="E13"/>
  <c r="AC12"/>
  <c r="AB12"/>
  <c r="AA12"/>
  <c r="X12"/>
  <c r="W12"/>
  <c r="U12"/>
  <c r="AD12" s="1"/>
  <c r="P12"/>
  <c r="O12"/>
  <c r="V12" s="1"/>
  <c r="K12"/>
  <c r="F12"/>
  <c r="Z12" s="1"/>
  <c r="E12"/>
  <c r="AC11"/>
  <c r="AB11"/>
  <c r="AA11"/>
  <c r="X11"/>
  <c r="W11"/>
  <c r="U11"/>
  <c r="P11"/>
  <c r="O11"/>
  <c r="K11"/>
  <c r="AD11" s="1"/>
  <c r="F11"/>
  <c r="E11"/>
  <c r="L11" s="1"/>
  <c r="AC10"/>
  <c r="AB10"/>
  <c r="AA10"/>
  <c r="Z10"/>
  <c r="X10"/>
  <c r="W10"/>
  <c r="U10"/>
  <c r="P10"/>
  <c r="O10"/>
  <c r="V10" s="1"/>
  <c r="K10"/>
  <c r="AD10" s="1"/>
  <c r="F10"/>
  <c r="E10"/>
  <c r="Y10" s="1"/>
  <c r="H67" i="69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 s="1"/>
  <c r="G45"/>
  <c r="F45"/>
  <c r="E45" s="1"/>
  <c r="D45"/>
  <c r="C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 s="1"/>
  <c r="G22"/>
  <c r="F22"/>
  <c r="D22"/>
  <c r="C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G7"/>
  <c r="G68" s="1"/>
  <c r="F7"/>
  <c r="D7"/>
  <c r="D68" s="1"/>
  <c r="C7"/>
  <c r="C68" s="1"/>
  <c r="H67" i="71"/>
  <c r="E67"/>
  <c r="H66"/>
  <c r="E66"/>
  <c r="H65"/>
  <c r="E65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H45"/>
  <c r="G45"/>
  <c r="F45"/>
  <c r="E45" s="1"/>
  <c r="D45"/>
  <c r="C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G22"/>
  <c r="F22"/>
  <c r="E22"/>
  <c r="D22"/>
  <c r="C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H68" s="1"/>
  <c r="G7"/>
  <c r="G68" s="1"/>
  <c r="F7"/>
  <c r="F68" s="1"/>
  <c r="E7"/>
  <c r="E68" s="1"/>
  <c r="D68" s="1"/>
  <c r="D7"/>
  <c r="C7"/>
  <c r="C68" s="1"/>
  <c r="H67" i="70"/>
  <c r="E67"/>
  <c r="H66"/>
  <c r="E66"/>
  <c r="H65"/>
  <c r="F68" i="69" l="1"/>
  <c r="H7"/>
  <c r="H68" s="1"/>
  <c r="E7"/>
  <c r="E22"/>
  <c r="L10" i="81"/>
  <c r="L12"/>
  <c r="AE12" s="1"/>
  <c r="AG12" s="1"/>
  <c r="Z14"/>
  <c r="V14"/>
  <c r="Z15"/>
  <c r="Y17"/>
  <c r="Z17"/>
  <c r="Y18"/>
  <c r="AD18"/>
  <c r="Z19"/>
  <c r="V19"/>
  <c r="Y20"/>
  <c r="Y22"/>
  <c r="Z24"/>
  <c r="V24"/>
  <c r="Z25"/>
  <c r="AD26"/>
  <c r="Z27"/>
  <c r="V27"/>
  <c r="L28"/>
  <c r="AE28" s="1"/>
  <c r="AG28" s="1"/>
  <c r="Y30"/>
  <c r="Z34"/>
  <c r="V34"/>
  <c r="Z35"/>
  <c r="AD36"/>
  <c r="Z37"/>
  <c r="V37"/>
  <c r="Y38"/>
  <c r="Z40"/>
  <c r="V40"/>
  <c r="Z41"/>
  <c r="AD42"/>
  <c r="Z43"/>
  <c r="V43"/>
  <c r="Z44"/>
  <c r="V45"/>
  <c r="L46"/>
  <c r="AE46" s="1"/>
  <c r="AG46" s="1"/>
  <c r="L47"/>
  <c r="Z48"/>
  <c r="V48"/>
  <c r="Z49"/>
  <c r="AD50"/>
  <c r="AC51"/>
  <c r="Z52"/>
  <c r="V52"/>
  <c r="Y53"/>
  <c r="L55"/>
  <c r="AE55" s="1"/>
  <c r="Y14"/>
  <c r="AE24"/>
  <c r="AG24" s="1"/>
  <c r="Y24"/>
  <c r="V26"/>
  <c r="Y34"/>
  <c r="V36"/>
  <c r="Y40"/>
  <c r="V42"/>
  <c r="AE48"/>
  <c r="AG48" s="1"/>
  <c r="Y48"/>
  <c r="V50"/>
  <c r="AE14"/>
  <c r="AG14" s="1"/>
  <c r="AE34"/>
  <c r="AG34" s="1"/>
  <c r="V11"/>
  <c r="AE11" s="1"/>
  <c r="AG11" s="1"/>
  <c r="L20"/>
  <c r="AE20" s="1"/>
  <c r="AG20" s="1"/>
  <c r="V21"/>
  <c r="P57"/>
  <c r="L22"/>
  <c r="AE22" s="1"/>
  <c r="AG22" s="1"/>
  <c r="V23"/>
  <c r="L25"/>
  <c r="Y28"/>
  <c r="L30"/>
  <c r="AE30" s="1"/>
  <c r="AG30" s="1"/>
  <c r="AB57"/>
  <c r="Z11"/>
  <c r="Y12"/>
  <c r="AD13"/>
  <c r="V15"/>
  <c r="L16"/>
  <c r="AE16" s="1"/>
  <c r="AG16" s="1"/>
  <c r="V18"/>
  <c r="L19"/>
  <c r="AE19" s="1"/>
  <c r="AG19" s="1"/>
  <c r="Z21"/>
  <c r="AD23"/>
  <c r="V25"/>
  <c r="L27"/>
  <c r="AE27" s="1"/>
  <c r="AG27" s="1"/>
  <c r="Z29"/>
  <c r="AD31"/>
  <c r="Z33"/>
  <c r="V35"/>
  <c r="L37"/>
  <c r="AE37" s="1"/>
  <c r="AG37" s="1"/>
  <c r="Z39"/>
  <c r="AD40"/>
  <c r="V41"/>
  <c r="L43"/>
  <c r="AE43" s="1"/>
  <c r="AG43" s="1"/>
  <c r="Z45"/>
  <c r="Y46"/>
  <c r="AD47"/>
  <c r="V49"/>
  <c r="L52"/>
  <c r="Z54"/>
  <c r="Y55"/>
  <c r="AD56"/>
  <c r="AE31" i="85"/>
  <c r="AG31" s="1"/>
  <c r="AE21" i="81"/>
  <c r="AG21" s="1"/>
  <c r="L26"/>
  <c r="AE26" s="1"/>
  <c r="AG26" s="1"/>
  <c r="L36"/>
  <c r="AE36" s="1"/>
  <c r="AG36" s="1"/>
  <c r="AD39"/>
  <c r="AD41"/>
  <c r="L42"/>
  <c r="AE42" s="1"/>
  <c r="AG42" s="1"/>
  <c r="AE45"/>
  <c r="AG45" s="1"/>
  <c r="Z47"/>
  <c r="AD49"/>
  <c r="L50"/>
  <c r="AE50" s="1"/>
  <c r="AG50" s="1"/>
  <c r="V51"/>
  <c r="AG57" i="85"/>
  <c r="U57" i="81"/>
  <c r="L13"/>
  <c r="V17"/>
  <c r="V29"/>
  <c r="AE29" s="1"/>
  <c r="AG29" s="1"/>
  <c r="L31"/>
  <c r="L38"/>
  <c r="AE38" s="1"/>
  <c r="AG38" s="1"/>
  <c r="L53"/>
  <c r="AE53" s="1"/>
  <c r="AG53" s="1"/>
  <c r="V54"/>
  <c r="AE54" s="1"/>
  <c r="AG54" s="1"/>
  <c r="L56"/>
  <c r="Y56"/>
  <c r="L23"/>
  <c r="F57"/>
  <c r="AC57"/>
  <c r="V13"/>
  <c r="L15"/>
  <c r="Y32"/>
  <c r="V33"/>
  <c r="AE33" s="1"/>
  <c r="AG33" s="1"/>
  <c r="L35"/>
  <c r="V39"/>
  <c r="L41"/>
  <c r="L39" s="1"/>
  <c r="V47"/>
  <c r="L49"/>
  <c r="X51"/>
  <c r="X57" s="1"/>
  <c r="O51"/>
  <c r="O57" s="1"/>
  <c r="V56"/>
  <c r="L57" i="85"/>
  <c r="T57" i="81"/>
  <c r="AE13"/>
  <c r="AG13" s="1"/>
  <c r="AE23"/>
  <c r="AG23" s="1"/>
  <c r="AE47"/>
  <c r="AG47" s="1"/>
  <c r="Z51"/>
  <c r="AE25"/>
  <c r="AG25" s="1"/>
  <c r="AE35"/>
  <c r="AG35" s="1"/>
  <c r="AE52"/>
  <c r="AG52" s="1"/>
  <c r="L51"/>
  <c r="AE51" s="1"/>
  <c r="AG51" s="1"/>
  <c r="AE32"/>
  <c r="AG32" s="1"/>
  <c r="AE10"/>
  <c r="Y11"/>
  <c r="Y13"/>
  <c r="Y15"/>
  <c r="L18"/>
  <c r="AE18" s="1"/>
  <c r="Y19"/>
  <c r="Y21"/>
  <c r="Y23"/>
  <c r="Y25"/>
  <c r="Y27"/>
  <c r="Y29"/>
  <c r="Y31"/>
  <c r="Y35"/>
  <c r="Y37"/>
  <c r="AE40"/>
  <c r="AG40" s="1"/>
  <c r="Y41"/>
  <c r="Y43"/>
  <c r="Y45"/>
  <c r="Y47"/>
  <c r="Y49"/>
  <c r="E51"/>
  <c r="Y51" s="1"/>
  <c r="W51"/>
  <c r="W57" s="1"/>
  <c r="AA51"/>
  <c r="AA57" s="1"/>
  <c r="Y52"/>
  <c r="Y54"/>
  <c r="M57"/>
  <c r="Q57"/>
  <c r="Y16"/>
  <c r="D57"/>
  <c r="H57"/>
  <c r="L17"/>
  <c r="AE17" s="1"/>
  <c r="AG17" s="1"/>
  <c r="G57"/>
  <c r="K51"/>
  <c r="AD51" s="1"/>
  <c r="E65" i="70"/>
  <c r="H64"/>
  <c r="E64"/>
  <c r="H63"/>
  <c r="E63"/>
  <c r="H62"/>
  <c r="E62"/>
  <c r="H61"/>
  <c r="E61"/>
  <c r="H60"/>
  <c r="E60"/>
  <c r="H59"/>
  <c r="E59"/>
  <c r="H58"/>
  <c r="E58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AE56" i="81" l="1"/>
  <c r="AE49"/>
  <c r="AG49" s="1"/>
  <c r="AE15"/>
  <c r="AE39"/>
  <c r="AG39" s="1"/>
  <c r="E68" i="69"/>
  <c r="Y57" i="81"/>
  <c r="Z57"/>
  <c r="V31"/>
  <c r="AE41"/>
  <c r="AG41" s="1"/>
  <c r="AD57"/>
  <c r="E57"/>
  <c r="AE57" i="85"/>
  <c r="AG10" i="81"/>
  <c r="L57"/>
  <c r="K57"/>
  <c r="J57" s="1"/>
  <c r="H45" i="70"/>
  <c r="G45"/>
  <c r="F45"/>
  <c r="AE31" i="81" l="1"/>
  <c r="V57"/>
  <c r="E45" i="70"/>
  <c r="D45"/>
  <c r="C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G22"/>
  <c r="F22"/>
  <c r="AG31" i="81" l="1"/>
  <c r="AG57" s="1"/>
  <c r="AE57"/>
  <c r="E22" i="70"/>
  <c r="D22"/>
  <c r="C22"/>
  <c r="H21"/>
  <c r="E21"/>
  <c r="H20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H68" s="1"/>
  <c r="G7"/>
  <c r="F7"/>
  <c r="E7"/>
  <c r="D7"/>
  <c r="C7"/>
  <c r="G67" i="61"/>
  <c r="H67" s="1"/>
  <c r="F67"/>
  <c r="D67"/>
  <c r="C67"/>
  <c r="G66"/>
  <c r="F66"/>
  <c r="D66"/>
  <c r="C66"/>
  <c r="G65"/>
  <c r="F65"/>
  <c r="D65"/>
  <c r="C65"/>
  <c r="G64"/>
  <c r="F64"/>
  <c r="D64"/>
  <c r="C64"/>
  <c r="G63"/>
  <c r="F63"/>
  <c r="D63"/>
  <c r="C63"/>
  <c r="G62"/>
  <c r="F62"/>
  <c r="D62"/>
  <c r="C62"/>
  <c r="G61"/>
  <c r="F61"/>
  <c r="D61"/>
  <c r="C61"/>
  <c r="G60"/>
  <c r="F60"/>
  <c r="H60" s="1"/>
  <c r="D60"/>
  <c r="C60"/>
  <c r="G59"/>
  <c r="F59"/>
  <c r="D59"/>
  <c r="C59"/>
  <c r="G58"/>
  <c r="F58"/>
  <c r="D58"/>
  <c r="C58"/>
  <c r="G57"/>
  <c r="F57"/>
  <c r="H57" s="1"/>
  <c r="D57"/>
  <c r="C57"/>
  <c r="G56"/>
  <c r="F56"/>
  <c r="H56" s="1"/>
  <c r="D56"/>
  <c r="C56"/>
  <c r="G55"/>
  <c r="F55"/>
  <c r="H55" s="1"/>
  <c r="D55"/>
  <c r="C55"/>
  <c r="G54"/>
  <c r="F54"/>
  <c r="D54"/>
  <c r="C54"/>
  <c r="G53"/>
  <c r="F53"/>
  <c r="H53" s="1"/>
  <c r="D53"/>
  <c r="C53"/>
  <c r="G52"/>
  <c r="F52"/>
  <c r="D52"/>
  <c r="C52"/>
  <c r="G51"/>
  <c r="F51"/>
  <c r="D51"/>
  <c r="C51"/>
  <c r="G50"/>
  <c r="F50"/>
  <c r="D50"/>
  <c r="C50"/>
  <c r="G49"/>
  <c r="F49"/>
  <c r="D49"/>
  <c r="C49"/>
  <c r="G48"/>
  <c r="F48"/>
  <c r="D48"/>
  <c r="C48"/>
  <c r="G47"/>
  <c r="F47"/>
  <c r="D47"/>
  <c r="C47"/>
  <c r="G46"/>
  <c r="G45" s="1"/>
  <c r="F46"/>
  <c r="D46"/>
  <c r="C46"/>
  <c r="G44"/>
  <c r="F44"/>
  <c r="D44"/>
  <c r="C44"/>
  <c r="G43"/>
  <c r="F43"/>
  <c r="D43"/>
  <c r="C43"/>
  <c r="G42"/>
  <c r="F42"/>
  <c r="D42"/>
  <c r="C42"/>
  <c r="G41"/>
  <c r="F41"/>
  <c r="D41"/>
  <c r="C41"/>
  <c r="G40"/>
  <c r="F40"/>
  <c r="D40"/>
  <c r="C40"/>
  <c r="G39"/>
  <c r="F39"/>
  <c r="D39"/>
  <c r="C39"/>
  <c r="G38"/>
  <c r="F38"/>
  <c r="D38"/>
  <c r="C38"/>
  <c r="G37"/>
  <c r="F37"/>
  <c r="D37"/>
  <c r="C37"/>
  <c r="E37" s="1"/>
  <c r="G36"/>
  <c r="F36"/>
  <c r="D36"/>
  <c r="C36"/>
  <c r="E36" s="1"/>
  <c r="G35"/>
  <c r="F35"/>
  <c r="D35"/>
  <c r="C35"/>
  <c r="G34"/>
  <c r="F34"/>
  <c r="D34"/>
  <c r="C34"/>
  <c r="E34" s="1"/>
  <c r="G33"/>
  <c r="F33"/>
  <c r="H33" s="1"/>
  <c r="D33"/>
  <c r="C33"/>
  <c r="G32"/>
  <c r="F32"/>
  <c r="D32"/>
  <c r="C32"/>
  <c r="G31"/>
  <c r="F31"/>
  <c r="D31"/>
  <c r="C31"/>
  <c r="G30"/>
  <c r="F30"/>
  <c r="D30"/>
  <c r="C30"/>
  <c r="G29"/>
  <c r="F29"/>
  <c r="D29"/>
  <c r="C29"/>
  <c r="G28"/>
  <c r="F28"/>
  <c r="D28"/>
  <c r="C28"/>
  <c r="G27"/>
  <c r="F27"/>
  <c r="D27"/>
  <c r="C27"/>
  <c r="G26"/>
  <c r="F26"/>
  <c r="D26"/>
  <c r="C26"/>
  <c r="G25"/>
  <c r="F25"/>
  <c r="D25"/>
  <c r="C25"/>
  <c r="G24"/>
  <c r="F24"/>
  <c r="D24"/>
  <c r="C24"/>
  <c r="G23"/>
  <c r="F23"/>
  <c r="D23"/>
  <c r="C23"/>
  <c r="C22" s="1"/>
  <c r="G21"/>
  <c r="F21"/>
  <c r="D21"/>
  <c r="C21"/>
  <c r="G20"/>
  <c r="F20"/>
  <c r="D20"/>
  <c r="C20"/>
  <c r="G19"/>
  <c r="F19"/>
  <c r="D19"/>
  <c r="C19"/>
  <c r="G18"/>
  <c r="F18"/>
  <c r="D18"/>
  <c r="C18"/>
  <c r="G17"/>
  <c r="F17"/>
  <c r="D17"/>
  <c r="C17"/>
  <c r="G16"/>
  <c r="F16"/>
  <c r="D16"/>
  <c r="C16"/>
  <c r="G15"/>
  <c r="F15"/>
  <c r="D15"/>
  <c r="C15"/>
  <c r="E15" s="1"/>
  <c r="G14"/>
  <c r="F14"/>
  <c r="D14"/>
  <c r="C14"/>
  <c r="E14" s="1"/>
  <c r="G13"/>
  <c r="F13"/>
  <c r="D13"/>
  <c r="C13"/>
  <c r="G12"/>
  <c r="F12"/>
  <c r="D12"/>
  <c r="C12"/>
  <c r="G11"/>
  <c r="F11"/>
  <c r="D11"/>
  <c r="C11"/>
  <c r="G10"/>
  <c r="F10"/>
  <c r="D10"/>
  <c r="C10"/>
  <c r="G9"/>
  <c r="F9"/>
  <c r="D9"/>
  <c r="C9"/>
  <c r="E9" s="1"/>
  <c r="G8"/>
  <c r="F8"/>
  <c r="D8"/>
  <c r="C8"/>
  <c r="E8" s="1"/>
  <c r="AF57" i="73"/>
  <c r="AC56"/>
  <c r="AB56"/>
  <c r="AA56"/>
  <c r="X56"/>
  <c r="W56"/>
  <c r="U56"/>
  <c r="P56"/>
  <c r="O56"/>
  <c r="V56" s="1"/>
  <c r="K56"/>
  <c r="F56"/>
  <c r="E56"/>
  <c r="AC55"/>
  <c r="AB55"/>
  <c r="AA55"/>
  <c r="X55"/>
  <c r="W55"/>
  <c r="U55"/>
  <c r="P55"/>
  <c r="V55" s="1"/>
  <c r="O55"/>
  <c r="K55"/>
  <c r="AD55" s="1"/>
  <c r="F55"/>
  <c r="E55"/>
  <c r="AC54"/>
  <c r="X54"/>
  <c r="W54"/>
  <c r="U54"/>
  <c r="R54"/>
  <c r="Q54"/>
  <c r="O54"/>
  <c r="K54"/>
  <c r="H54"/>
  <c r="G54"/>
  <c r="AA54" s="1"/>
  <c r="E54"/>
  <c r="AC53"/>
  <c r="AB53"/>
  <c r="AA53"/>
  <c r="X53"/>
  <c r="W53"/>
  <c r="U53"/>
  <c r="P53"/>
  <c r="O53"/>
  <c r="V53" s="1"/>
  <c r="K53"/>
  <c r="F53"/>
  <c r="Z53" s="1"/>
  <c r="Y53" s="1"/>
  <c r="E53"/>
  <c r="AC52"/>
  <c r="AB52"/>
  <c r="AA52"/>
  <c r="X52"/>
  <c r="W52"/>
  <c r="U52"/>
  <c r="P52"/>
  <c r="O52"/>
  <c r="K52"/>
  <c r="K51" s="1"/>
  <c r="F52"/>
  <c r="E52"/>
  <c r="S51"/>
  <c r="R51"/>
  <c r="AB51" s="1"/>
  <c r="Q51"/>
  <c r="N51"/>
  <c r="M51"/>
  <c r="I51"/>
  <c r="AC51" s="1"/>
  <c r="H51"/>
  <c r="G51"/>
  <c r="F51" s="1"/>
  <c r="D51"/>
  <c r="C51"/>
  <c r="W51" s="1"/>
  <c r="AC50"/>
  <c r="AB50"/>
  <c r="AA50"/>
  <c r="X50"/>
  <c r="W50"/>
  <c r="U50"/>
  <c r="P50"/>
  <c r="O50"/>
  <c r="K50"/>
  <c r="F50"/>
  <c r="Z50" s="1"/>
  <c r="Y50" s="1"/>
  <c r="E50"/>
  <c r="AC49"/>
  <c r="AB49"/>
  <c r="AA49"/>
  <c r="X49"/>
  <c r="W49"/>
  <c r="U49"/>
  <c r="P49"/>
  <c r="O49"/>
  <c r="V49" s="1"/>
  <c r="K49"/>
  <c r="F49"/>
  <c r="E49"/>
  <c r="AC48"/>
  <c r="AB48"/>
  <c r="AA48"/>
  <c r="X48"/>
  <c r="W48"/>
  <c r="U48"/>
  <c r="P48"/>
  <c r="O48"/>
  <c r="K48"/>
  <c r="F48"/>
  <c r="Z48" s="1"/>
  <c r="E48"/>
  <c r="Y48" s="1"/>
  <c r="AC47"/>
  <c r="AB47"/>
  <c r="AA47"/>
  <c r="X47"/>
  <c r="W47"/>
  <c r="U47"/>
  <c r="P47"/>
  <c r="V47" s="1"/>
  <c r="O47"/>
  <c r="K47"/>
  <c r="AD47" s="1"/>
  <c r="F47"/>
  <c r="E47"/>
  <c r="AC46"/>
  <c r="AB46"/>
  <c r="AA46"/>
  <c r="Y46"/>
  <c r="X46"/>
  <c r="W46"/>
  <c r="U46"/>
  <c r="P46"/>
  <c r="O46"/>
  <c r="K46"/>
  <c r="AD46" s="1"/>
  <c r="F46"/>
  <c r="Z46" s="1"/>
  <c r="E46"/>
  <c r="AC45"/>
  <c r="AB45"/>
  <c r="AA45"/>
  <c r="X45"/>
  <c r="W45"/>
  <c r="U45"/>
  <c r="P45"/>
  <c r="O45"/>
  <c r="V45" s="1"/>
  <c r="K45"/>
  <c r="F45"/>
  <c r="E45"/>
  <c r="AC44"/>
  <c r="AB44"/>
  <c r="AA44"/>
  <c r="X44"/>
  <c r="W44"/>
  <c r="U44"/>
  <c r="P44"/>
  <c r="O44"/>
  <c r="K44"/>
  <c r="F44"/>
  <c r="Z44" s="1"/>
  <c r="E44"/>
  <c r="Y44" s="1"/>
  <c r="AC43"/>
  <c r="AB43"/>
  <c r="AA43"/>
  <c r="X43"/>
  <c r="W43"/>
  <c r="U43"/>
  <c r="P43"/>
  <c r="O43"/>
  <c r="K43"/>
  <c r="F43"/>
  <c r="E43"/>
  <c r="AC42"/>
  <c r="AB42"/>
  <c r="AA42"/>
  <c r="X42"/>
  <c r="W42"/>
  <c r="U42"/>
  <c r="P42"/>
  <c r="V42" s="1"/>
  <c r="O42"/>
  <c r="K42"/>
  <c r="AD42" s="1"/>
  <c r="F42"/>
  <c r="Z42" s="1"/>
  <c r="E42"/>
  <c r="Y42" s="1"/>
  <c r="AC41"/>
  <c r="AB41"/>
  <c r="AA41"/>
  <c r="X41"/>
  <c r="W41"/>
  <c r="U41"/>
  <c r="P41"/>
  <c r="O41"/>
  <c r="K41"/>
  <c r="F41"/>
  <c r="E41"/>
  <c r="Y41" s="1"/>
  <c r="AC40"/>
  <c r="AB40"/>
  <c r="AA40"/>
  <c r="X40"/>
  <c r="W40"/>
  <c r="U40"/>
  <c r="P40"/>
  <c r="O40"/>
  <c r="K40"/>
  <c r="F40"/>
  <c r="Z40" s="1"/>
  <c r="E40"/>
  <c r="U39"/>
  <c r="P39"/>
  <c r="O39"/>
  <c r="V39" s="1"/>
  <c r="K39"/>
  <c r="I39"/>
  <c r="H39"/>
  <c r="G39"/>
  <c r="G57" s="1"/>
  <c r="D39"/>
  <c r="X39" s="1"/>
  <c r="C39"/>
  <c r="W39" s="1"/>
  <c r="AA38"/>
  <c r="X38"/>
  <c r="W38"/>
  <c r="U38"/>
  <c r="P38"/>
  <c r="O38"/>
  <c r="K38"/>
  <c r="F38"/>
  <c r="L38" s="1"/>
  <c r="E38"/>
  <c r="AB37"/>
  <c r="AA37"/>
  <c r="X37"/>
  <c r="W37"/>
  <c r="U37"/>
  <c r="P37"/>
  <c r="O37"/>
  <c r="K37"/>
  <c r="I57"/>
  <c r="F37"/>
  <c r="E37"/>
  <c r="AC36"/>
  <c r="AB36"/>
  <c r="AA36"/>
  <c r="X36"/>
  <c r="W36"/>
  <c r="U36"/>
  <c r="P36"/>
  <c r="O36"/>
  <c r="K36"/>
  <c r="F36"/>
  <c r="Z36" s="1"/>
  <c r="Y36" s="1"/>
  <c r="E36"/>
  <c r="AC35"/>
  <c r="AB35"/>
  <c r="AA35"/>
  <c r="X35"/>
  <c r="W35"/>
  <c r="U35"/>
  <c r="P35"/>
  <c r="O35"/>
  <c r="K35"/>
  <c r="AD35" s="1"/>
  <c r="F35"/>
  <c r="E35"/>
  <c r="AC34"/>
  <c r="AB34"/>
  <c r="AA34"/>
  <c r="X34"/>
  <c r="W34"/>
  <c r="U34"/>
  <c r="P34"/>
  <c r="O34"/>
  <c r="K34"/>
  <c r="AD34" s="1"/>
  <c r="F34"/>
  <c r="Z34" s="1"/>
  <c r="E34"/>
  <c r="Y34" s="1"/>
  <c r="AC33"/>
  <c r="AB33"/>
  <c r="AA33"/>
  <c r="X33"/>
  <c r="W33"/>
  <c r="U33"/>
  <c r="P33"/>
  <c r="V33" s="1"/>
  <c r="O33"/>
  <c r="F33"/>
  <c r="E33"/>
  <c r="AC32"/>
  <c r="AB32"/>
  <c r="AA32"/>
  <c r="X32"/>
  <c r="W32"/>
  <c r="U32"/>
  <c r="P32"/>
  <c r="V32" s="1"/>
  <c r="O32"/>
  <c r="F32"/>
  <c r="E32"/>
  <c r="U31"/>
  <c r="AD31" s="1"/>
  <c r="S31"/>
  <c r="AC31" s="1"/>
  <c r="R31"/>
  <c r="R57" s="1"/>
  <c r="Q31"/>
  <c r="N31"/>
  <c r="X31" s="1"/>
  <c r="M31"/>
  <c r="O31" s="1"/>
  <c r="K31"/>
  <c r="F31"/>
  <c r="E31"/>
  <c r="AC30"/>
  <c r="AB30"/>
  <c r="AA30"/>
  <c r="X30"/>
  <c r="W30"/>
  <c r="U30"/>
  <c r="P30"/>
  <c r="O30"/>
  <c r="K30"/>
  <c r="F30"/>
  <c r="L30" s="1"/>
  <c r="E30"/>
  <c r="Y30" s="1"/>
  <c r="AC29"/>
  <c r="AB29"/>
  <c r="AA29"/>
  <c r="X29"/>
  <c r="W29"/>
  <c r="U29"/>
  <c r="P29"/>
  <c r="O29"/>
  <c r="K29"/>
  <c r="F29"/>
  <c r="E29"/>
  <c r="AC28"/>
  <c r="AB28"/>
  <c r="AA28"/>
  <c r="X28"/>
  <c r="W28"/>
  <c r="U28"/>
  <c r="P28"/>
  <c r="O28"/>
  <c r="K28"/>
  <c r="F28"/>
  <c r="E28"/>
  <c r="AC27"/>
  <c r="AB27"/>
  <c r="AA27"/>
  <c r="X27"/>
  <c r="W27"/>
  <c r="U27"/>
  <c r="P27"/>
  <c r="O27"/>
  <c r="K27"/>
  <c r="AD27" s="1"/>
  <c r="F27"/>
  <c r="E27"/>
  <c r="Y27" s="1"/>
  <c r="AC26"/>
  <c r="AB26"/>
  <c r="AA26"/>
  <c r="Y26"/>
  <c r="X26"/>
  <c r="W26"/>
  <c r="U26"/>
  <c r="P26"/>
  <c r="O26"/>
  <c r="K26"/>
  <c r="F26"/>
  <c r="L26" s="1"/>
  <c r="E26"/>
  <c r="AC25"/>
  <c r="AB25"/>
  <c r="AA25"/>
  <c r="X25"/>
  <c r="W25"/>
  <c r="U25"/>
  <c r="P25"/>
  <c r="O25"/>
  <c r="K25"/>
  <c r="F25"/>
  <c r="Z25" s="1"/>
  <c r="E25"/>
  <c r="Y25" s="1"/>
  <c r="AC24"/>
  <c r="AB24"/>
  <c r="AA24"/>
  <c r="X24"/>
  <c r="W24"/>
  <c r="U24"/>
  <c r="P24"/>
  <c r="O24"/>
  <c r="K24"/>
  <c r="F24"/>
  <c r="E24"/>
  <c r="AC23"/>
  <c r="AB23"/>
  <c r="AA23"/>
  <c r="X23"/>
  <c r="W23"/>
  <c r="U23"/>
  <c r="P23"/>
  <c r="O23"/>
  <c r="K23"/>
  <c r="F23"/>
  <c r="Z23" s="1"/>
  <c r="E23"/>
  <c r="AC22"/>
  <c r="AB22"/>
  <c r="AA22"/>
  <c r="X22"/>
  <c r="W22"/>
  <c r="U22"/>
  <c r="P22"/>
  <c r="O22"/>
  <c r="K22"/>
  <c r="F22"/>
  <c r="E22"/>
  <c r="AC21"/>
  <c r="AB21"/>
  <c r="AA21"/>
  <c r="X21"/>
  <c r="W21"/>
  <c r="U21"/>
  <c r="P21"/>
  <c r="O21"/>
  <c r="K21"/>
  <c r="F21"/>
  <c r="Z21" s="1"/>
  <c r="E21"/>
  <c r="AC20"/>
  <c r="AB20"/>
  <c r="AA20"/>
  <c r="X20"/>
  <c r="W20"/>
  <c r="U20"/>
  <c r="P20"/>
  <c r="O20"/>
  <c r="K20"/>
  <c r="F20"/>
  <c r="L20" s="1"/>
  <c r="E20"/>
  <c r="Y20" s="1"/>
  <c r="AC19"/>
  <c r="AB19"/>
  <c r="AA19"/>
  <c r="X19"/>
  <c r="W19"/>
  <c r="U19"/>
  <c r="P19"/>
  <c r="O19"/>
  <c r="K19"/>
  <c r="F19"/>
  <c r="E19"/>
  <c r="AC18"/>
  <c r="AB18"/>
  <c r="AA18"/>
  <c r="X18"/>
  <c r="W18"/>
  <c r="U18"/>
  <c r="P18"/>
  <c r="O18"/>
  <c r="K18"/>
  <c r="F18"/>
  <c r="Z18" s="1"/>
  <c r="Y18" s="1"/>
  <c r="E18"/>
  <c r="AC17"/>
  <c r="AB17"/>
  <c r="AA17"/>
  <c r="X17"/>
  <c r="W17"/>
  <c r="U17"/>
  <c r="P17"/>
  <c r="O17"/>
  <c r="K17"/>
  <c r="F17"/>
  <c r="E17"/>
  <c r="L17" s="1"/>
  <c r="AC16"/>
  <c r="AB16"/>
  <c r="AA16"/>
  <c r="X16"/>
  <c r="W16"/>
  <c r="P16"/>
  <c r="O16"/>
  <c r="K16"/>
  <c r="AD16" s="1"/>
  <c r="F16"/>
  <c r="E16"/>
  <c r="AC15"/>
  <c r="AB15"/>
  <c r="AA15"/>
  <c r="X15"/>
  <c r="W15"/>
  <c r="U15"/>
  <c r="P15"/>
  <c r="V15" s="1"/>
  <c r="O15"/>
  <c r="K15"/>
  <c r="AD15" s="1"/>
  <c r="F15"/>
  <c r="E15"/>
  <c r="AC14"/>
  <c r="AB14"/>
  <c r="AA14"/>
  <c r="X14"/>
  <c r="W14"/>
  <c r="U14"/>
  <c r="P14"/>
  <c r="Z14" s="1"/>
  <c r="O14"/>
  <c r="K14"/>
  <c r="F14"/>
  <c r="E14"/>
  <c r="AC13"/>
  <c r="AB13"/>
  <c r="AA13"/>
  <c r="X13"/>
  <c r="W13"/>
  <c r="U13"/>
  <c r="P13"/>
  <c r="O13"/>
  <c r="K13"/>
  <c r="AD13" s="1"/>
  <c r="F13"/>
  <c r="L13" s="1"/>
  <c r="E13"/>
  <c r="AC12"/>
  <c r="AB12"/>
  <c r="AA12"/>
  <c r="X12"/>
  <c r="W12"/>
  <c r="U12"/>
  <c r="P12"/>
  <c r="V12" s="1"/>
  <c r="O12"/>
  <c r="K12"/>
  <c r="F12"/>
  <c r="E12"/>
  <c r="AC11"/>
  <c r="AB11"/>
  <c r="AA11"/>
  <c r="X11"/>
  <c r="W11"/>
  <c r="U11"/>
  <c r="P11"/>
  <c r="O11"/>
  <c r="K11"/>
  <c r="F11"/>
  <c r="E11"/>
  <c r="AC10"/>
  <c r="AB10"/>
  <c r="AA10"/>
  <c r="X10"/>
  <c r="W10"/>
  <c r="U10"/>
  <c r="P10"/>
  <c r="V10" s="1"/>
  <c r="O10"/>
  <c r="K10"/>
  <c r="F10"/>
  <c r="E10"/>
  <c r="AF57" i="68"/>
  <c r="E40" i="61" l="1"/>
  <c r="E41"/>
  <c r="H41"/>
  <c r="E27"/>
  <c r="Z29" i="73"/>
  <c r="V11"/>
  <c r="V13"/>
  <c r="H15" i="61"/>
  <c r="L10" i="73"/>
  <c r="AE10" s="1"/>
  <c r="L11"/>
  <c r="Z11"/>
  <c r="Z12"/>
  <c r="Y12" s="1"/>
  <c r="V14"/>
  <c r="L15"/>
  <c r="Z16"/>
  <c r="L16"/>
  <c r="AE16" s="1"/>
  <c r="AG16" s="1"/>
  <c r="AD18"/>
  <c r="Z19"/>
  <c r="AD23"/>
  <c r="Z27"/>
  <c r="Y29"/>
  <c r="AD29"/>
  <c r="W31"/>
  <c r="P31"/>
  <c r="AB31"/>
  <c r="V34"/>
  <c r="V35"/>
  <c r="F39"/>
  <c r="L43"/>
  <c r="AD43"/>
  <c r="AD44"/>
  <c r="Y45"/>
  <c r="AD45"/>
  <c r="AD48"/>
  <c r="Y49"/>
  <c r="AD49"/>
  <c r="E51"/>
  <c r="V52"/>
  <c r="V51" s="1"/>
  <c r="U51" s="1"/>
  <c r="P54"/>
  <c r="V54" s="1"/>
  <c r="Z55"/>
  <c r="Y55" s="1"/>
  <c r="AD56"/>
  <c r="Z56"/>
  <c r="Y56" s="1"/>
  <c r="E17" i="61"/>
  <c r="E19"/>
  <c r="E21"/>
  <c r="E55"/>
  <c r="E59"/>
  <c r="G68" i="70"/>
  <c r="F68" s="1"/>
  <c r="E68" s="1"/>
  <c r="D68" s="1"/>
  <c r="C68" s="1"/>
  <c r="AE13" i="73"/>
  <c r="V19"/>
  <c r="L21"/>
  <c r="Z22"/>
  <c r="Z24"/>
  <c r="V26"/>
  <c r="AE26" s="1"/>
  <c r="Z28"/>
  <c r="Z35"/>
  <c r="V40"/>
  <c r="AD41"/>
  <c r="L42"/>
  <c r="Z45"/>
  <c r="L46"/>
  <c r="V46"/>
  <c r="Z49"/>
  <c r="H23" i="61"/>
  <c r="H24"/>
  <c r="H25"/>
  <c r="H39"/>
  <c r="H61"/>
  <c r="H9"/>
  <c r="E13"/>
  <c r="E18"/>
  <c r="H27"/>
  <c r="H28"/>
  <c r="H29"/>
  <c r="H30"/>
  <c r="H31"/>
  <c r="H32"/>
  <c r="E44"/>
  <c r="E46"/>
  <c r="E48"/>
  <c r="E49"/>
  <c r="E52"/>
  <c r="H59"/>
  <c r="H63"/>
  <c r="H64"/>
  <c r="H65"/>
  <c r="H17"/>
  <c r="H18"/>
  <c r="H19"/>
  <c r="H20"/>
  <c r="H21"/>
  <c r="D22"/>
  <c r="E28"/>
  <c r="E32"/>
  <c r="E33"/>
  <c r="H43"/>
  <c r="H44"/>
  <c r="H47"/>
  <c r="H48"/>
  <c r="H49"/>
  <c r="H51"/>
  <c r="H52"/>
  <c r="E64"/>
  <c r="E65"/>
  <c r="H11"/>
  <c r="H13"/>
  <c r="H14"/>
  <c r="E24"/>
  <c r="G22"/>
  <c r="H35"/>
  <c r="H36"/>
  <c r="H37"/>
  <c r="H38"/>
  <c r="H40"/>
  <c r="D45"/>
  <c r="E56"/>
  <c r="E60"/>
  <c r="E61"/>
  <c r="AD10" i="73"/>
  <c r="AG10"/>
  <c r="AE32"/>
  <c r="AD32" s="1"/>
  <c r="V31"/>
  <c r="L12"/>
  <c r="Y14"/>
  <c r="Y19"/>
  <c r="V20"/>
  <c r="AE20" s="1"/>
  <c r="AD20" s="1"/>
  <c r="V23"/>
  <c r="L25"/>
  <c r="V25"/>
  <c r="L27"/>
  <c r="V27"/>
  <c r="V30"/>
  <c r="AE30" s="1"/>
  <c r="AA31"/>
  <c r="Z31" s="1"/>
  <c r="Y31" s="1"/>
  <c r="Z33"/>
  <c r="AB54"/>
  <c r="Q57"/>
  <c r="Z10"/>
  <c r="Y10" s="1"/>
  <c r="Z15"/>
  <c r="Y15" s="1"/>
  <c r="AE15"/>
  <c r="Z17"/>
  <c r="Y17" s="1"/>
  <c r="L19"/>
  <c r="Z20"/>
  <c r="Y21"/>
  <c r="L22"/>
  <c r="V22"/>
  <c r="L24"/>
  <c r="V24"/>
  <c r="L28"/>
  <c r="AE28" s="1"/>
  <c r="AD28" s="1"/>
  <c r="V28"/>
  <c r="Z30"/>
  <c r="Z32"/>
  <c r="Y32" s="1"/>
  <c r="AG32"/>
  <c r="Y33"/>
  <c r="L35"/>
  <c r="K57"/>
  <c r="J57" s="1"/>
  <c r="V37"/>
  <c r="U57"/>
  <c r="V43"/>
  <c r="Z43"/>
  <c r="L47"/>
  <c r="AE47" s="1"/>
  <c r="AG47" s="1"/>
  <c r="L50"/>
  <c r="V50"/>
  <c r="P51"/>
  <c r="O51" s="1"/>
  <c r="O57" s="1"/>
  <c r="N57" s="1"/>
  <c r="L52"/>
  <c r="Z52"/>
  <c r="Y11"/>
  <c r="AG13"/>
  <c r="Y16"/>
  <c r="Y23"/>
  <c r="AG28"/>
  <c r="L31"/>
  <c r="L34"/>
  <c r="AE34" s="1"/>
  <c r="AG34" s="1"/>
  <c r="Y35"/>
  <c r="S57"/>
  <c r="AA39"/>
  <c r="Z39" s="1"/>
  <c r="L40"/>
  <c r="L41"/>
  <c r="Y43"/>
  <c r="L44"/>
  <c r="V44"/>
  <c r="Z47"/>
  <c r="L48"/>
  <c r="V48"/>
  <c r="Y52"/>
  <c r="L55"/>
  <c r="AE55" s="1"/>
  <c r="M57"/>
  <c r="Z13"/>
  <c r="Y13" s="1"/>
  <c r="L14"/>
  <c r="AE14" s="1"/>
  <c r="AD14" s="1"/>
  <c r="V17"/>
  <c r="L18"/>
  <c r="AE18" s="1"/>
  <c r="V18"/>
  <c r="V21"/>
  <c r="Y22"/>
  <c r="L23"/>
  <c r="Y24"/>
  <c r="Z26"/>
  <c r="Y28"/>
  <c r="L29"/>
  <c r="V29"/>
  <c r="L36"/>
  <c r="V36"/>
  <c r="E39"/>
  <c r="E57" s="1"/>
  <c r="D57" s="1"/>
  <c r="C57" s="1"/>
  <c r="Y40"/>
  <c r="V41"/>
  <c r="Z41"/>
  <c r="L45"/>
  <c r="AE45" s="1"/>
  <c r="AG45" s="1"/>
  <c r="Y47"/>
  <c r="L49"/>
  <c r="AA51"/>
  <c r="L53"/>
  <c r="F54"/>
  <c r="Z54" s="1"/>
  <c r="Y54"/>
  <c r="L56"/>
  <c r="H8" i="61"/>
  <c r="D7"/>
  <c r="E11"/>
  <c r="E12"/>
  <c r="H16"/>
  <c r="E20"/>
  <c r="E23"/>
  <c r="H26"/>
  <c r="E30"/>
  <c r="E31"/>
  <c r="H34"/>
  <c r="E38"/>
  <c r="E39"/>
  <c r="H42"/>
  <c r="H46"/>
  <c r="E50"/>
  <c r="E51"/>
  <c r="H54"/>
  <c r="E57"/>
  <c r="E58"/>
  <c r="H62"/>
  <c r="E66"/>
  <c r="E67"/>
  <c r="C7"/>
  <c r="E29"/>
  <c r="C45"/>
  <c r="G7"/>
  <c r="H12"/>
  <c r="E16"/>
  <c r="F22"/>
  <c r="E25"/>
  <c r="E26"/>
  <c r="E35"/>
  <c r="E42"/>
  <c r="E43"/>
  <c r="E47"/>
  <c r="H50"/>
  <c r="E53"/>
  <c r="E54"/>
  <c r="H58"/>
  <c r="E62"/>
  <c r="E63"/>
  <c r="H66"/>
  <c r="H10"/>
  <c r="E10"/>
  <c r="Z38" i="73"/>
  <c r="Y38" s="1"/>
  <c r="L37"/>
  <c r="T57"/>
  <c r="V38"/>
  <c r="H57"/>
  <c r="Z37"/>
  <c r="F7" i="61"/>
  <c r="F45"/>
  <c r="AC56" i="68"/>
  <c r="AB56"/>
  <c r="AA56"/>
  <c r="X56"/>
  <c r="W56"/>
  <c r="U56"/>
  <c r="P56"/>
  <c r="Z56" s="1"/>
  <c r="O56"/>
  <c r="K56"/>
  <c r="F56"/>
  <c r="E56"/>
  <c r="Y56" s="1"/>
  <c r="AC55"/>
  <c r="AB55"/>
  <c r="AA55"/>
  <c r="X55"/>
  <c r="W55"/>
  <c r="U55"/>
  <c r="P55"/>
  <c r="O55"/>
  <c r="V55" s="1"/>
  <c r="K55"/>
  <c r="AD55" s="1"/>
  <c r="F55"/>
  <c r="E55"/>
  <c r="Y55" s="1"/>
  <c r="AC54"/>
  <c r="X54"/>
  <c r="W54"/>
  <c r="U54"/>
  <c r="R54"/>
  <c r="Q54"/>
  <c r="P54" s="1"/>
  <c r="O54"/>
  <c r="K54"/>
  <c r="H54"/>
  <c r="G54"/>
  <c r="AA54" s="1"/>
  <c r="E54"/>
  <c r="AC53"/>
  <c r="AB53"/>
  <c r="AA53"/>
  <c r="X53"/>
  <c r="W53"/>
  <c r="U53"/>
  <c r="P53"/>
  <c r="Z53" s="1"/>
  <c r="O53"/>
  <c r="K53"/>
  <c r="AD53" s="1"/>
  <c r="F53"/>
  <c r="E53"/>
  <c r="Y53" s="1"/>
  <c r="AC52"/>
  <c r="AB52"/>
  <c r="AA52"/>
  <c r="X52"/>
  <c r="W52"/>
  <c r="U52"/>
  <c r="P52"/>
  <c r="O52"/>
  <c r="K52"/>
  <c r="AD52" s="1"/>
  <c r="F52"/>
  <c r="E52"/>
  <c r="U51"/>
  <c r="S51"/>
  <c r="R51"/>
  <c r="Q51"/>
  <c r="N51"/>
  <c r="M51"/>
  <c r="K51"/>
  <c r="I51"/>
  <c r="AC51" s="1"/>
  <c r="H51"/>
  <c r="G51"/>
  <c r="D51"/>
  <c r="X51" s="1"/>
  <c r="C51"/>
  <c r="W51" s="1"/>
  <c r="AC50"/>
  <c r="AB50"/>
  <c r="AA50"/>
  <c r="X50"/>
  <c r="W50"/>
  <c r="U50"/>
  <c r="P50"/>
  <c r="O50"/>
  <c r="K50"/>
  <c r="AD50" s="1"/>
  <c r="F50"/>
  <c r="E50"/>
  <c r="Y50" s="1"/>
  <c r="AC49"/>
  <c r="AB49"/>
  <c r="AA49"/>
  <c r="X49"/>
  <c r="W49"/>
  <c r="U49"/>
  <c r="P49"/>
  <c r="Z49" s="1"/>
  <c r="O49"/>
  <c r="K49"/>
  <c r="AD49" s="1"/>
  <c r="F49"/>
  <c r="E49"/>
  <c r="L49" s="1"/>
  <c r="AC48"/>
  <c r="AB48"/>
  <c r="AA48"/>
  <c r="X48"/>
  <c r="W48"/>
  <c r="U48"/>
  <c r="P48"/>
  <c r="O48"/>
  <c r="K48"/>
  <c r="AD48" s="1"/>
  <c r="F48"/>
  <c r="E48"/>
  <c r="AC47"/>
  <c r="AB47"/>
  <c r="AA47"/>
  <c r="X47"/>
  <c r="W47"/>
  <c r="U47"/>
  <c r="P47"/>
  <c r="Z47" s="1"/>
  <c r="O47"/>
  <c r="K47"/>
  <c r="AD47" s="1"/>
  <c r="F47"/>
  <c r="E47"/>
  <c r="L47" s="1"/>
  <c r="AC46"/>
  <c r="AB46"/>
  <c r="AA46"/>
  <c r="X46"/>
  <c r="W46"/>
  <c r="U46"/>
  <c r="P46"/>
  <c r="V46" s="1"/>
  <c r="O46"/>
  <c r="K46"/>
  <c r="F46"/>
  <c r="Z46" s="1"/>
  <c r="E46"/>
  <c r="Y46" s="1"/>
  <c r="AC45"/>
  <c r="AB45"/>
  <c r="AA45"/>
  <c r="X45"/>
  <c r="W45"/>
  <c r="U45"/>
  <c r="P45"/>
  <c r="O45"/>
  <c r="K45"/>
  <c r="AD45" s="1"/>
  <c r="F45"/>
  <c r="Z45" s="1"/>
  <c r="E45"/>
  <c r="Y45" s="1"/>
  <c r="AC44"/>
  <c r="AB44"/>
  <c r="AA44"/>
  <c r="X44"/>
  <c r="W44"/>
  <c r="U44"/>
  <c r="P44"/>
  <c r="O44"/>
  <c r="V44" s="1"/>
  <c r="K44"/>
  <c r="AD44" s="1"/>
  <c r="F44"/>
  <c r="Z44" s="1"/>
  <c r="E44"/>
  <c r="AC43"/>
  <c r="AB43"/>
  <c r="AA43"/>
  <c r="X43"/>
  <c r="W43"/>
  <c r="U43"/>
  <c r="P43"/>
  <c r="O43"/>
  <c r="V43" s="1"/>
  <c r="K43"/>
  <c r="AD43" s="1"/>
  <c r="F43"/>
  <c r="Z43" s="1"/>
  <c r="E43"/>
  <c r="Y43" s="1"/>
  <c r="AC42"/>
  <c r="AB42"/>
  <c r="AA42"/>
  <c r="X42"/>
  <c r="W42"/>
  <c r="U42"/>
  <c r="P42"/>
  <c r="O42"/>
  <c r="V42" s="1"/>
  <c r="K42"/>
  <c r="AD42" s="1"/>
  <c r="F42"/>
  <c r="Z42" s="1"/>
  <c r="E42"/>
  <c r="AC41"/>
  <c r="AB41"/>
  <c r="AA41"/>
  <c r="X41"/>
  <c r="W41"/>
  <c r="U41"/>
  <c r="P41"/>
  <c r="O41"/>
  <c r="V41" s="1"/>
  <c r="K41"/>
  <c r="F41"/>
  <c r="Z41" s="1"/>
  <c r="E41"/>
  <c r="Y41" s="1"/>
  <c r="AC40"/>
  <c r="AB40"/>
  <c r="AA40"/>
  <c r="X40"/>
  <c r="W40"/>
  <c r="U40"/>
  <c r="P40"/>
  <c r="V40" s="1"/>
  <c r="O40"/>
  <c r="K40"/>
  <c r="K39" s="1"/>
  <c r="F40"/>
  <c r="Z40" s="1"/>
  <c r="E40"/>
  <c r="Y40" s="1"/>
  <c r="U39"/>
  <c r="P39"/>
  <c r="O39"/>
  <c r="I39"/>
  <c r="AC39" s="1"/>
  <c r="H39"/>
  <c r="AB39" s="1"/>
  <c r="G39"/>
  <c r="AA39" s="1"/>
  <c r="D39"/>
  <c r="D57" s="1"/>
  <c r="C39"/>
  <c r="W39" s="1"/>
  <c r="AA38"/>
  <c r="X38"/>
  <c r="W38"/>
  <c r="O38"/>
  <c r="K38"/>
  <c r="F38"/>
  <c r="E38"/>
  <c r="L38" s="1"/>
  <c r="AA37"/>
  <c r="X37"/>
  <c r="W37"/>
  <c r="U37"/>
  <c r="P37"/>
  <c r="O37"/>
  <c r="I37"/>
  <c r="AC37" s="1"/>
  <c r="H37"/>
  <c r="F37" s="1"/>
  <c r="E37"/>
  <c r="Y37" s="1"/>
  <c r="AC36"/>
  <c r="AB36"/>
  <c r="AA36"/>
  <c r="X36"/>
  <c r="W36"/>
  <c r="U36"/>
  <c r="P36"/>
  <c r="O36"/>
  <c r="K36"/>
  <c r="AD36" s="1"/>
  <c r="F36"/>
  <c r="E36"/>
  <c r="Y36" s="1"/>
  <c r="AC35"/>
  <c r="AB35"/>
  <c r="AA35"/>
  <c r="X35"/>
  <c r="W35"/>
  <c r="U35"/>
  <c r="P35"/>
  <c r="O35"/>
  <c r="K35"/>
  <c r="F35"/>
  <c r="E35"/>
  <c r="Y35" s="1"/>
  <c r="AC34"/>
  <c r="AB34"/>
  <c r="AA34"/>
  <c r="X34"/>
  <c r="W34"/>
  <c r="U34"/>
  <c r="P34"/>
  <c r="O34"/>
  <c r="K34"/>
  <c r="AD34" s="1"/>
  <c r="F34"/>
  <c r="E34"/>
  <c r="Y34" s="1"/>
  <c r="AC33"/>
  <c r="AB33"/>
  <c r="AA33"/>
  <c r="X33"/>
  <c r="W33"/>
  <c r="U33"/>
  <c r="P33"/>
  <c r="O33"/>
  <c r="V33" s="1"/>
  <c r="AE33" s="1"/>
  <c r="AD33" s="1"/>
  <c r="F33"/>
  <c r="Z33" s="1"/>
  <c r="E33"/>
  <c r="AC32"/>
  <c r="AB32"/>
  <c r="AA32"/>
  <c r="X32"/>
  <c r="W32"/>
  <c r="U32"/>
  <c r="AD32" s="1"/>
  <c r="P32"/>
  <c r="O32"/>
  <c r="F32"/>
  <c r="Z32" s="1"/>
  <c r="E32"/>
  <c r="AC31"/>
  <c r="S31"/>
  <c r="R31"/>
  <c r="AB31" s="1"/>
  <c r="Q31"/>
  <c r="AA31" s="1"/>
  <c r="N31"/>
  <c r="N57" s="1"/>
  <c r="M31"/>
  <c r="K31"/>
  <c r="F31"/>
  <c r="E31"/>
  <c r="AC30"/>
  <c r="AB30"/>
  <c r="AA30"/>
  <c r="X30"/>
  <c r="W30"/>
  <c r="U30"/>
  <c r="P30"/>
  <c r="O30"/>
  <c r="K30"/>
  <c r="AD30" s="1"/>
  <c r="F30"/>
  <c r="E30"/>
  <c r="Y30" s="1"/>
  <c r="AC29"/>
  <c r="AB29"/>
  <c r="AA29"/>
  <c r="X29"/>
  <c r="W29"/>
  <c r="U29"/>
  <c r="P29"/>
  <c r="O29"/>
  <c r="V29" s="1"/>
  <c r="K29"/>
  <c r="F29"/>
  <c r="Z29" s="1"/>
  <c r="Y29" s="1"/>
  <c r="E29"/>
  <c r="AC28"/>
  <c r="AB28"/>
  <c r="AA28"/>
  <c r="X28"/>
  <c r="W28"/>
  <c r="U28"/>
  <c r="P28"/>
  <c r="O28"/>
  <c r="V28" s="1"/>
  <c r="K28"/>
  <c r="F28"/>
  <c r="Z28" s="1"/>
  <c r="E28"/>
  <c r="Y28" s="1"/>
  <c r="AC27"/>
  <c r="AB27"/>
  <c r="AA27"/>
  <c r="X27"/>
  <c r="W27"/>
  <c r="U27"/>
  <c r="P27"/>
  <c r="O27"/>
  <c r="K27"/>
  <c r="AD27" s="1"/>
  <c r="F27"/>
  <c r="E27"/>
  <c r="AC26"/>
  <c r="AB26"/>
  <c r="AA26"/>
  <c r="X26"/>
  <c r="W26"/>
  <c r="U26"/>
  <c r="P26"/>
  <c r="O26"/>
  <c r="K26"/>
  <c r="AD26" s="1"/>
  <c r="F26"/>
  <c r="E26"/>
  <c r="AC25"/>
  <c r="AB25"/>
  <c r="AA25"/>
  <c r="X25"/>
  <c r="W25"/>
  <c r="U25"/>
  <c r="P25"/>
  <c r="O25"/>
  <c r="K25"/>
  <c r="AD25" s="1"/>
  <c r="F25"/>
  <c r="E25"/>
  <c r="AC24"/>
  <c r="AB24"/>
  <c r="AA24"/>
  <c r="X24"/>
  <c r="W24"/>
  <c r="U24"/>
  <c r="P24"/>
  <c r="O24"/>
  <c r="K24"/>
  <c r="AD24" s="1"/>
  <c r="F24"/>
  <c r="E24"/>
  <c r="Y24" s="1"/>
  <c r="AC23"/>
  <c r="AB23"/>
  <c r="AA23"/>
  <c r="X23"/>
  <c r="W23"/>
  <c r="U23"/>
  <c r="P23"/>
  <c r="O23"/>
  <c r="V23" s="1"/>
  <c r="K23"/>
  <c r="AD23" s="1"/>
  <c r="F23"/>
  <c r="Z23" s="1"/>
  <c r="E23"/>
  <c r="Y23" s="1"/>
  <c r="AC22"/>
  <c r="AB22"/>
  <c r="AA22"/>
  <c r="X22"/>
  <c r="W22"/>
  <c r="U22"/>
  <c r="P22"/>
  <c r="O22"/>
  <c r="V22" s="1"/>
  <c r="K22"/>
  <c r="AD22" s="1"/>
  <c r="F22"/>
  <c r="Z22" s="1"/>
  <c r="E22"/>
  <c r="Y22" s="1"/>
  <c r="AC21"/>
  <c r="AB21"/>
  <c r="AA21"/>
  <c r="X21"/>
  <c r="W21"/>
  <c r="U21"/>
  <c r="P21"/>
  <c r="O21"/>
  <c r="V21" s="1"/>
  <c r="K21"/>
  <c r="AD21" s="1"/>
  <c r="F21"/>
  <c r="Z21" s="1"/>
  <c r="E21"/>
  <c r="AC20"/>
  <c r="AB20"/>
  <c r="AA20"/>
  <c r="X20"/>
  <c r="W20"/>
  <c r="U20"/>
  <c r="P20"/>
  <c r="Z20" s="1"/>
  <c r="O20"/>
  <c r="K20"/>
  <c r="AD20" s="1"/>
  <c r="F20"/>
  <c r="E20"/>
  <c r="L20" s="1"/>
  <c r="AC19"/>
  <c r="AB19"/>
  <c r="AA19"/>
  <c r="X19"/>
  <c r="W19"/>
  <c r="U19"/>
  <c r="P19"/>
  <c r="O19"/>
  <c r="K19"/>
  <c r="AD19" s="1"/>
  <c r="F19"/>
  <c r="E19"/>
  <c r="Y19" s="1"/>
  <c r="AC18"/>
  <c r="AB18"/>
  <c r="AA18"/>
  <c r="X18"/>
  <c r="W18"/>
  <c r="U18"/>
  <c r="P18"/>
  <c r="O18"/>
  <c r="K18"/>
  <c r="AD18" s="1"/>
  <c r="F18"/>
  <c r="E18"/>
  <c r="Y18" s="1"/>
  <c r="AC17"/>
  <c r="AB17"/>
  <c r="AA17"/>
  <c r="X17"/>
  <c r="W17"/>
  <c r="U17"/>
  <c r="P17"/>
  <c r="O17"/>
  <c r="K17"/>
  <c r="AD17" s="1"/>
  <c r="F17"/>
  <c r="E17"/>
  <c r="Y17" s="1"/>
  <c r="AC16"/>
  <c r="AB16"/>
  <c r="AA16"/>
  <c r="X16"/>
  <c r="W16"/>
  <c r="P16"/>
  <c r="O16"/>
  <c r="K16"/>
  <c r="AD16" s="1"/>
  <c r="F16"/>
  <c r="E16"/>
  <c r="Y16" s="1"/>
  <c r="AC15"/>
  <c r="AB15"/>
  <c r="AA15"/>
  <c r="X15"/>
  <c r="W15"/>
  <c r="U15"/>
  <c r="P15"/>
  <c r="O15"/>
  <c r="V15" s="1"/>
  <c r="K15"/>
  <c r="F15"/>
  <c r="Z15" s="1"/>
  <c r="E15"/>
  <c r="L15" s="1"/>
  <c r="AC14"/>
  <c r="AB14"/>
  <c r="AA14"/>
  <c r="X14"/>
  <c r="W14"/>
  <c r="U14"/>
  <c r="P14"/>
  <c r="O14"/>
  <c r="V14" s="1"/>
  <c r="K14"/>
  <c r="AD14" s="1"/>
  <c r="F14"/>
  <c r="Z14" s="1"/>
  <c r="E14"/>
  <c r="L14" s="1"/>
  <c r="AC13"/>
  <c r="AB13"/>
  <c r="AA13"/>
  <c r="X13"/>
  <c r="W13"/>
  <c r="U13"/>
  <c r="P13"/>
  <c r="O13"/>
  <c r="V13" s="1"/>
  <c r="K13"/>
  <c r="AD13" s="1"/>
  <c r="F13"/>
  <c r="Z13" s="1"/>
  <c r="E13"/>
  <c r="L13" s="1"/>
  <c r="AC12"/>
  <c r="AB12"/>
  <c r="AA12"/>
  <c r="X12"/>
  <c r="W12"/>
  <c r="U12"/>
  <c r="P12"/>
  <c r="O12"/>
  <c r="V12" s="1"/>
  <c r="K12"/>
  <c r="AD12" s="1"/>
  <c r="F12"/>
  <c r="Z12" s="1"/>
  <c r="E12"/>
  <c r="L12" s="1"/>
  <c r="AC11"/>
  <c r="AB11"/>
  <c r="AA11"/>
  <c r="X11"/>
  <c r="W11"/>
  <c r="U11"/>
  <c r="P11"/>
  <c r="O11"/>
  <c r="V11" s="1"/>
  <c r="K11"/>
  <c r="AD11" s="1"/>
  <c r="F11"/>
  <c r="Z11" s="1"/>
  <c r="E11"/>
  <c r="AC10"/>
  <c r="AB10"/>
  <c r="AA10"/>
  <c r="X10"/>
  <c r="W10"/>
  <c r="U10"/>
  <c r="P10"/>
  <c r="O10"/>
  <c r="K10"/>
  <c r="F10"/>
  <c r="Z10" s="1"/>
  <c r="E10"/>
  <c r="Y10" s="1"/>
  <c r="AF57" i="72"/>
  <c r="E45" i="61" l="1"/>
  <c r="AE22" i="73"/>
  <c r="Y12" i="68"/>
  <c r="Y13"/>
  <c r="Y14"/>
  <c r="AD26" i="73"/>
  <c r="AG26"/>
  <c r="AD10" i="68"/>
  <c r="Y11"/>
  <c r="AE15"/>
  <c r="AD15"/>
  <c r="Y15"/>
  <c r="Z17"/>
  <c r="V17"/>
  <c r="Z18"/>
  <c r="V18"/>
  <c r="Z19"/>
  <c r="V19"/>
  <c r="V20"/>
  <c r="L22"/>
  <c r="L23"/>
  <c r="AE23" s="1"/>
  <c r="Z24"/>
  <c r="V24"/>
  <c r="Z25"/>
  <c r="V25"/>
  <c r="Z26"/>
  <c r="V26"/>
  <c r="V27"/>
  <c r="AD28"/>
  <c r="AD29"/>
  <c r="Z30"/>
  <c r="V30"/>
  <c r="O31"/>
  <c r="Y31" s="1"/>
  <c r="V32"/>
  <c r="Z34"/>
  <c r="V34"/>
  <c r="Z35"/>
  <c r="V35"/>
  <c r="Z36"/>
  <c r="V36"/>
  <c r="Z37"/>
  <c r="V37"/>
  <c r="E39"/>
  <c r="V39"/>
  <c r="X39"/>
  <c r="L40"/>
  <c r="AE40" s="1"/>
  <c r="AD40"/>
  <c r="Y44"/>
  <c r="V45"/>
  <c r="V47"/>
  <c r="Z48"/>
  <c r="V48"/>
  <c r="V49"/>
  <c r="V50"/>
  <c r="O51"/>
  <c r="P51"/>
  <c r="Z52"/>
  <c r="V52"/>
  <c r="V51" s="1"/>
  <c r="V53"/>
  <c r="L55"/>
  <c r="Z55"/>
  <c r="V56"/>
  <c r="AE56" i="73"/>
  <c r="AG14"/>
  <c r="Y39"/>
  <c r="L51"/>
  <c r="L54"/>
  <c r="AE54" s="1"/>
  <c r="AD54" s="1"/>
  <c r="AD39" i="68"/>
  <c r="AD41"/>
  <c r="L46"/>
  <c r="AE49"/>
  <c r="Z50"/>
  <c r="AB51"/>
  <c r="H45" i="61"/>
  <c r="F57" i="73"/>
  <c r="H22" i="61"/>
  <c r="H7"/>
  <c r="E22"/>
  <c r="AD30" i="73"/>
  <c r="AG30"/>
  <c r="AE40"/>
  <c r="L39"/>
  <c r="X31" i="68"/>
  <c r="X57" s="1"/>
  <c r="L43"/>
  <c r="L44"/>
  <c r="L45"/>
  <c r="AE45" s="1"/>
  <c r="L50"/>
  <c r="AA51"/>
  <c r="L53"/>
  <c r="AE53" s="1"/>
  <c r="V54"/>
  <c r="AB54"/>
  <c r="L56"/>
  <c r="C57"/>
  <c r="M57"/>
  <c r="V57" i="73"/>
  <c r="Z51"/>
  <c r="Y51" s="1"/>
  <c r="X51" s="1"/>
  <c r="L11" i="68"/>
  <c r="AE11" s="1"/>
  <c r="L21"/>
  <c r="AE21" s="1"/>
  <c r="Z16"/>
  <c r="L19"/>
  <c r="AE19" s="1"/>
  <c r="AG19" s="1"/>
  <c r="Y20"/>
  <c r="Y21"/>
  <c r="AG23"/>
  <c r="L25"/>
  <c r="L26"/>
  <c r="L27"/>
  <c r="Z27"/>
  <c r="L29"/>
  <c r="L31"/>
  <c r="P31"/>
  <c r="Z31" s="1"/>
  <c r="W31"/>
  <c r="V31" s="1"/>
  <c r="U31" s="1"/>
  <c r="AD31" s="1"/>
  <c r="Y32"/>
  <c r="AG33"/>
  <c r="AG40"/>
  <c r="L42"/>
  <c r="AE42" s="1"/>
  <c r="AG42" s="1"/>
  <c r="Y47"/>
  <c r="L48"/>
  <c r="AE48" s="1"/>
  <c r="Y49"/>
  <c r="F51"/>
  <c r="L52"/>
  <c r="F54"/>
  <c r="Z54" s="1"/>
  <c r="Y54" s="1"/>
  <c r="G57"/>
  <c r="Q57"/>
  <c r="L10"/>
  <c r="V10"/>
  <c r="AG11"/>
  <c r="L16"/>
  <c r="L17"/>
  <c r="L18"/>
  <c r="AE18" s="1"/>
  <c r="AG21"/>
  <c r="L24"/>
  <c r="AE24" s="1"/>
  <c r="AG24" s="1"/>
  <c r="Y25"/>
  <c r="Y26"/>
  <c r="Y27"/>
  <c r="L28"/>
  <c r="AE28" s="1"/>
  <c r="AG28" s="1"/>
  <c r="L30"/>
  <c r="AE30" s="1"/>
  <c r="AG30" s="1"/>
  <c r="L34"/>
  <c r="L35"/>
  <c r="AE35" s="1"/>
  <c r="AD35" s="1"/>
  <c r="L36"/>
  <c r="AE36" s="1"/>
  <c r="AG36" s="1"/>
  <c r="F39"/>
  <c r="Z39" s="1"/>
  <c r="Y39" s="1"/>
  <c r="L41"/>
  <c r="AE41" s="1"/>
  <c r="AG41" s="1"/>
  <c r="Y42"/>
  <c r="AG45"/>
  <c r="Y48"/>
  <c r="E51"/>
  <c r="Y51" s="1"/>
  <c r="Y52"/>
  <c r="AG53"/>
  <c r="AE36" i="73"/>
  <c r="AG54"/>
  <c r="AG20"/>
  <c r="Y33" i="68"/>
  <c r="AG48"/>
  <c r="AG49"/>
  <c r="AE55"/>
  <c r="L57" i="73"/>
  <c r="P57"/>
  <c r="AB37" i="68"/>
  <c r="E7" i="61"/>
  <c r="E68" s="1"/>
  <c r="D68" s="1"/>
  <c r="C68" s="1"/>
  <c r="H68"/>
  <c r="G68" s="1"/>
  <c r="F68" s="1"/>
  <c r="Y37" i="73"/>
  <c r="Y57" s="1"/>
  <c r="X57" s="1"/>
  <c r="W57" s="1"/>
  <c r="Z57"/>
  <c r="K37" i="68"/>
  <c r="AD37" s="1"/>
  <c r="F57"/>
  <c r="AD22" i="73" l="1"/>
  <c r="AG22"/>
  <c r="L54" i="68"/>
  <c r="AE54" s="1"/>
  <c r="O57"/>
  <c r="L51"/>
  <c r="AE51" s="1"/>
  <c r="AE52"/>
  <c r="AG52" s="1"/>
  <c r="AG35"/>
  <c r="AE56"/>
  <c r="AD56" s="1"/>
  <c r="AD40" i="73"/>
  <c r="AG40"/>
  <c r="AE10" i="68"/>
  <c r="AG10" s="1"/>
  <c r="L39"/>
  <c r="AE31"/>
  <c r="AG31" s="1"/>
  <c r="W57"/>
  <c r="Z51"/>
  <c r="E57"/>
  <c r="AA57"/>
  <c r="AD36" i="73"/>
  <c r="AG36"/>
  <c r="L37" i="68"/>
  <c r="AE37" s="1"/>
  <c r="AG37" s="1"/>
  <c r="AD54" l="1"/>
  <c r="AG54"/>
  <c r="AD51"/>
  <c r="AG51"/>
  <c r="L57"/>
  <c r="K57" s="1"/>
  <c r="AC56" i="72"/>
  <c r="AB56"/>
  <c r="AA56"/>
  <c r="X56"/>
  <c r="W56"/>
  <c r="U56"/>
  <c r="P56"/>
  <c r="V56" s="1"/>
  <c r="O56"/>
  <c r="K56"/>
  <c r="AD56" s="1"/>
  <c r="F56"/>
  <c r="L56" s="1"/>
  <c r="AE56" s="1"/>
  <c r="E56"/>
  <c r="Y56" s="1"/>
  <c r="AC55"/>
  <c r="AB55"/>
  <c r="AA55"/>
  <c r="Z55"/>
  <c r="X55"/>
  <c r="W55"/>
  <c r="U55"/>
  <c r="P55"/>
  <c r="O55"/>
  <c r="V55" s="1"/>
  <c r="K55"/>
  <c r="AD55" s="1"/>
  <c r="F55"/>
  <c r="E55"/>
  <c r="Y55" s="1"/>
  <c r="AC54"/>
  <c r="X54"/>
  <c r="W54"/>
  <c r="U54"/>
  <c r="R54"/>
  <c r="Q54"/>
  <c r="O54"/>
  <c r="K54"/>
  <c r="H54"/>
  <c r="G54"/>
  <c r="AA54" s="1"/>
  <c r="E54"/>
  <c r="AC53"/>
  <c r="AB53"/>
  <c r="AA53"/>
  <c r="X53"/>
  <c r="W53"/>
  <c r="U53"/>
  <c r="P53"/>
  <c r="V53" s="1"/>
  <c r="O53"/>
  <c r="K53"/>
  <c r="AD53" s="1"/>
  <c r="F53"/>
  <c r="E53"/>
  <c r="Y53" s="1"/>
  <c r="AC52"/>
  <c r="AB52"/>
  <c r="AA52"/>
  <c r="X52"/>
  <c r="W52"/>
  <c r="U52"/>
  <c r="P52"/>
  <c r="O52"/>
  <c r="K52"/>
  <c r="AD52" s="1"/>
  <c r="F52"/>
  <c r="E52"/>
  <c r="Y52" s="1"/>
  <c r="S51"/>
  <c r="R51"/>
  <c r="AB51" s="1"/>
  <c r="Q51"/>
  <c r="N51"/>
  <c r="M51"/>
  <c r="I51"/>
  <c r="AC51" s="1"/>
  <c r="H51"/>
  <c r="G51"/>
  <c r="AA51" s="1"/>
  <c r="D51"/>
  <c r="C51"/>
  <c r="AC50"/>
  <c r="AB50"/>
  <c r="AA50"/>
  <c r="X50"/>
  <c r="W50"/>
  <c r="U50"/>
  <c r="P50"/>
  <c r="O50"/>
  <c r="V50" s="1"/>
  <c r="K50"/>
  <c r="F50"/>
  <c r="Z50" s="1"/>
  <c r="E50"/>
  <c r="AC49"/>
  <c r="AB49"/>
  <c r="AA49"/>
  <c r="X49"/>
  <c r="W49"/>
  <c r="U49"/>
  <c r="P49"/>
  <c r="O49"/>
  <c r="V49" s="1"/>
  <c r="K49"/>
  <c r="F49"/>
  <c r="Z49" s="1"/>
  <c r="E49"/>
  <c r="AC48"/>
  <c r="AB48"/>
  <c r="AA48"/>
  <c r="X48"/>
  <c r="W48"/>
  <c r="U48"/>
  <c r="P48"/>
  <c r="V48" s="1"/>
  <c r="O48"/>
  <c r="K48"/>
  <c r="AD48" s="1"/>
  <c r="F48"/>
  <c r="E48"/>
  <c r="Y48" s="1"/>
  <c r="AC47"/>
  <c r="AB47"/>
  <c r="AA47"/>
  <c r="X47"/>
  <c r="W47"/>
  <c r="U47"/>
  <c r="P47"/>
  <c r="V47" s="1"/>
  <c r="O47"/>
  <c r="K47"/>
  <c r="AD47" s="1"/>
  <c r="F47"/>
  <c r="E47"/>
  <c r="Y47" s="1"/>
  <c r="AC46"/>
  <c r="AB46"/>
  <c r="AA46"/>
  <c r="Y46"/>
  <c r="X46"/>
  <c r="W46"/>
  <c r="U46"/>
  <c r="P46"/>
  <c r="O46"/>
  <c r="K46"/>
  <c r="F46"/>
  <c r="Z46" s="1"/>
  <c r="E46"/>
  <c r="AC45"/>
  <c r="AB45"/>
  <c r="AA45"/>
  <c r="Z45"/>
  <c r="X45"/>
  <c r="W45"/>
  <c r="U45"/>
  <c r="P45"/>
  <c r="O45"/>
  <c r="V45" s="1"/>
  <c r="K45"/>
  <c r="AD45" s="1"/>
  <c r="F45"/>
  <c r="E45"/>
  <c r="Y45" s="1"/>
  <c r="AC44"/>
  <c r="AB44"/>
  <c r="AA44"/>
  <c r="X44"/>
  <c r="W44"/>
  <c r="U44"/>
  <c r="P44"/>
  <c r="Z44" s="1"/>
  <c r="Y44" s="1"/>
  <c r="O44"/>
  <c r="K44"/>
  <c r="AD44" s="1"/>
  <c r="F44"/>
  <c r="E44"/>
  <c r="AC43"/>
  <c r="AB43"/>
  <c r="AA43"/>
  <c r="X43"/>
  <c r="W43"/>
  <c r="U43"/>
  <c r="P43"/>
  <c r="O43"/>
  <c r="V43" s="1"/>
  <c r="K43"/>
  <c r="F43"/>
  <c r="Z43" s="1"/>
  <c r="E43"/>
  <c r="Y43" s="1"/>
  <c r="AC42"/>
  <c r="AB42"/>
  <c r="AA42"/>
  <c r="X42"/>
  <c r="W42"/>
  <c r="U42"/>
  <c r="P42"/>
  <c r="O42"/>
  <c r="K42"/>
  <c r="AD42" s="1"/>
  <c r="F42"/>
  <c r="Z42" s="1"/>
  <c r="E42"/>
  <c r="Y42" s="1"/>
  <c r="AC41"/>
  <c r="AB41"/>
  <c r="AA41"/>
  <c r="X41"/>
  <c r="W41"/>
  <c r="U41"/>
  <c r="P41"/>
  <c r="Z41" s="1"/>
  <c r="O41"/>
  <c r="K41"/>
  <c r="F41"/>
  <c r="E41"/>
  <c r="AC40"/>
  <c r="AB40"/>
  <c r="AA40"/>
  <c r="X40"/>
  <c r="W40"/>
  <c r="U40"/>
  <c r="P40"/>
  <c r="O40"/>
  <c r="V40" s="1"/>
  <c r="K40"/>
  <c r="F40"/>
  <c r="Z40" s="1"/>
  <c r="E40"/>
  <c r="U39"/>
  <c r="P39"/>
  <c r="O39"/>
  <c r="I39"/>
  <c r="AC39" s="1"/>
  <c r="H39"/>
  <c r="AB39" s="1"/>
  <c r="G39"/>
  <c r="D39"/>
  <c r="D57" s="1"/>
  <c r="C39"/>
  <c r="C57" s="1"/>
  <c r="AC38"/>
  <c r="AB38"/>
  <c r="AA38"/>
  <c r="X38"/>
  <c r="W38"/>
  <c r="U38"/>
  <c r="P38"/>
  <c r="O38"/>
  <c r="K38"/>
  <c r="F38"/>
  <c r="E38"/>
  <c r="Y38" s="1"/>
  <c r="AC37"/>
  <c r="AB37"/>
  <c r="AA37"/>
  <c r="X37"/>
  <c r="W37"/>
  <c r="U37"/>
  <c r="P37"/>
  <c r="O37"/>
  <c r="K37"/>
  <c r="F37"/>
  <c r="Z37" s="1"/>
  <c r="E37"/>
  <c r="AC36"/>
  <c r="AB36"/>
  <c r="AA36"/>
  <c r="X36"/>
  <c r="W36"/>
  <c r="U36"/>
  <c r="P36"/>
  <c r="O36"/>
  <c r="V36" s="1"/>
  <c r="K36"/>
  <c r="AD36" s="1"/>
  <c r="F36"/>
  <c r="Z36" s="1"/>
  <c r="E36"/>
  <c r="AC35"/>
  <c r="AB35"/>
  <c r="AA35"/>
  <c r="X35"/>
  <c r="W35"/>
  <c r="U35"/>
  <c r="P35"/>
  <c r="V35" s="1"/>
  <c r="O35"/>
  <c r="K35"/>
  <c r="AD35" s="1"/>
  <c r="F35"/>
  <c r="Z35" s="1"/>
  <c r="E35"/>
  <c r="Y35" s="1"/>
  <c r="AC34"/>
  <c r="AB34"/>
  <c r="AA34"/>
  <c r="X34"/>
  <c r="W34"/>
  <c r="U34"/>
  <c r="P34"/>
  <c r="O34"/>
  <c r="K34"/>
  <c r="AD34" s="1"/>
  <c r="F34"/>
  <c r="Z34" s="1"/>
  <c r="E34"/>
  <c r="Y34" s="1"/>
  <c r="AC33"/>
  <c r="AB33"/>
  <c r="AA33"/>
  <c r="X33"/>
  <c r="W33"/>
  <c r="U33"/>
  <c r="P33"/>
  <c r="O33"/>
  <c r="V33" s="1"/>
  <c r="F33"/>
  <c r="Z33" s="1"/>
  <c r="E33"/>
  <c r="AC32"/>
  <c r="AB32"/>
  <c r="AA32"/>
  <c r="X32"/>
  <c r="W32"/>
  <c r="U32"/>
  <c r="P32"/>
  <c r="O32"/>
  <c r="V32" s="1"/>
  <c r="F32"/>
  <c r="E32"/>
  <c r="U31"/>
  <c r="S31"/>
  <c r="AC31" s="1"/>
  <c r="R31"/>
  <c r="R57" s="1"/>
  <c r="Q31"/>
  <c r="Q57" s="1"/>
  <c r="N31"/>
  <c r="N57" s="1"/>
  <c r="M31"/>
  <c r="M57" s="1"/>
  <c r="K31"/>
  <c r="F31"/>
  <c r="E31"/>
  <c r="AC30"/>
  <c r="AB30"/>
  <c r="AA30"/>
  <c r="X30"/>
  <c r="W30"/>
  <c r="U30"/>
  <c r="P30"/>
  <c r="O30"/>
  <c r="K30"/>
  <c r="AD30" s="1"/>
  <c r="F30"/>
  <c r="Z30" s="1"/>
  <c r="E30"/>
  <c r="Y30" s="1"/>
  <c r="AC29"/>
  <c r="AB29"/>
  <c r="AA29"/>
  <c r="X29"/>
  <c r="W29"/>
  <c r="U29"/>
  <c r="P29"/>
  <c r="O29"/>
  <c r="K29"/>
  <c r="AD29" s="1"/>
  <c r="F29"/>
  <c r="E29"/>
  <c r="AC28"/>
  <c r="AB28"/>
  <c r="AA28"/>
  <c r="X28"/>
  <c r="W28"/>
  <c r="U28"/>
  <c r="P28"/>
  <c r="O28"/>
  <c r="K28"/>
  <c r="AD28" s="1"/>
  <c r="F28"/>
  <c r="Z28" s="1"/>
  <c r="Y28" s="1"/>
  <c r="E28"/>
  <c r="AC27"/>
  <c r="AB27"/>
  <c r="AA27"/>
  <c r="X27"/>
  <c r="W27"/>
  <c r="U27"/>
  <c r="P27"/>
  <c r="O27"/>
  <c r="V27" s="1"/>
  <c r="K27"/>
  <c r="AD27" s="1"/>
  <c r="F27"/>
  <c r="Z27" s="1"/>
  <c r="E27"/>
  <c r="AC26"/>
  <c r="AB26"/>
  <c r="AA26"/>
  <c r="X26"/>
  <c r="W26"/>
  <c r="U26"/>
  <c r="P26"/>
  <c r="O26"/>
  <c r="V26" s="1"/>
  <c r="K26"/>
  <c r="F26"/>
  <c r="Z26" s="1"/>
  <c r="E26"/>
  <c r="Y26" s="1"/>
  <c r="AC25"/>
  <c r="AB25"/>
  <c r="AA25"/>
  <c r="X25"/>
  <c r="W25"/>
  <c r="U25"/>
  <c r="P25"/>
  <c r="O25"/>
  <c r="V25" s="1"/>
  <c r="K25"/>
  <c r="F25"/>
  <c r="Z25" s="1"/>
  <c r="E25"/>
  <c r="AC24"/>
  <c r="AB24"/>
  <c r="AA24"/>
  <c r="X24"/>
  <c r="W24"/>
  <c r="U24"/>
  <c r="P24"/>
  <c r="O24"/>
  <c r="K24"/>
  <c r="AD24" s="1"/>
  <c r="F24"/>
  <c r="E24"/>
  <c r="L24" s="1"/>
  <c r="AC23"/>
  <c r="AB23"/>
  <c r="AA23"/>
  <c r="X23"/>
  <c r="W23"/>
  <c r="U23"/>
  <c r="P23"/>
  <c r="O23"/>
  <c r="K23"/>
  <c r="AD23" s="1"/>
  <c r="F23"/>
  <c r="Z23" s="1"/>
  <c r="E23"/>
  <c r="Y23" s="1"/>
  <c r="AC22"/>
  <c r="AB22"/>
  <c r="AA22"/>
  <c r="X22"/>
  <c r="W22"/>
  <c r="U22"/>
  <c r="P22"/>
  <c r="O22"/>
  <c r="K22"/>
  <c r="AD22" s="1"/>
  <c r="F22"/>
  <c r="Z22" s="1"/>
  <c r="E22"/>
  <c r="Y22" s="1"/>
  <c r="AC21"/>
  <c r="AB21"/>
  <c r="AA21"/>
  <c r="X21"/>
  <c r="W21"/>
  <c r="U21"/>
  <c r="P21"/>
  <c r="V21" s="1"/>
  <c r="O21"/>
  <c r="K21"/>
  <c r="AD21" s="1"/>
  <c r="F21"/>
  <c r="Z21" s="1"/>
  <c r="E21"/>
  <c r="Y21" s="1"/>
  <c r="AC20"/>
  <c r="AB20"/>
  <c r="AA20"/>
  <c r="X20"/>
  <c r="W20"/>
  <c r="U20"/>
  <c r="P20"/>
  <c r="O20"/>
  <c r="K20"/>
  <c r="AD20" s="1"/>
  <c r="F20"/>
  <c r="Z20" s="1"/>
  <c r="E20"/>
  <c r="Y20" s="1"/>
  <c r="AC19"/>
  <c r="AB19"/>
  <c r="AA19"/>
  <c r="X19"/>
  <c r="W19"/>
  <c r="U19"/>
  <c r="P19"/>
  <c r="O19"/>
  <c r="K19"/>
  <c r="AD19" s="1"/>
  <c r="F19"/>
  <c r="Z19" s="1"/>
  <c r="Y19" s="1"/>
  <c r="E19"/>
  <c r="AC18"/>
  <c r="AB18"/>
  <c r="AA18"/>
  <c r="X18"/>
  <c r="W18"/>
  <c r="U18"/>
  <c r="P18"/>
  <c r="O18"/>
  <c r="K18"/>
  <c r="AD18" s="1"/>
  <c r="F18"/>
  <c r="Z18" s="1"/>
  <c r="E18"/>
  <c r="Y18" s="1"/>
  <c r="AC17"/>
  <c r="AB17"/>
  <c r="AA17"/>
  <c r="X17"/>
  <c r="W17"/>
  <c r="U17"/>
  <c r="P17"/>
  <c r="V17" s="1"/>
  <c r="O17"/>
  <c r="K17"/>
  <c r="AD17" s="1"/>
  <c r="F17"/>
  <c r="Z17" s="1"/>
  <c r="E17"/>
  <c r="Y17" s="1"/>
  <c r="AC16"/>
  <c r="AB16"/>
  <c r="AA16"/>
  <c r="X16"/>
  <c r="W16"/>
  <c r="P16"/>
  <c r="O16"/>
  <c r="K16"/>
  <c r="AD16" s="1"/>
  <c r="F16"/>
  <c r="E16"/>
  <c r="Y16" s="1"/>
  <c r="AC15"/>
  <c r="AB15"/>
  <c r="AA15"/>
  <c r="X15"/>
  <c r="W15"/>
  <c r="U15"/>
  <c r="P15"/>
  <c r="V15" s="1"/>
  <c r="O15"/>
  <c r="K15"/>
  <c r="AD15" s="1"/>
  <c r="F15"/>
  <c r="Z15" s="1"/>
  <c r="E15"/>
  <c r="Y15" s="1"/>
  <c r="AC14"/>
  <c r="AB14"/>
  <c r="AA14"/>
  <c r="X14"/>
  <c r="W14"/>
  <c r="U14"/>
  <c r="P14"/>
  <c r="O14"/>
  <c r="V14" s="1"/>
  <c r="K14"/>
  <c r="AD14" s="1"/>
  <c r="F14"/>
  <c r="Z14" s="1"/>
  <c r="E14"/>
  <c r="L14" s="1"/>
  <c r="AE14" s="1"/>
  <c r="AC13"/>
  <c r="AB13"/>
  <c r="AA13"/>
  <c r="X13"/>
  <c r="W13"/>
  <c r="U13"/>
  <c r="P13"/>
  <c r="O13"/>
  <c r="K13"/>
  <c r="AD13" s="1"/>
  <c r="F13"/>
  <c r="Z13" s="1"/>
  <c r="E13"/>
  <c r="Y13" s="1"/>
  <c r="AC12"/>
  <c r="AB12"/>
  <c r="AA12"/>
  <c r="X12"/>
  <c r="W12"/>
  <c r="U12"/>
  <c r="P12"/>
  <c r="O12"/>
  <c r="V12" s="1"/>
  <c r="K12"/>
  <c r="AD12" s="1"/>
  <c r="F12"/>
  <c r="Z12" s="1"/>
  <c r="E12"/>
  <c r="Y12" s="1"/>
  <c r="AC11"/>
  <c r="AB11"/>
  <c r="AA11"/>
  <c r="X11"/>
  <c r="W11"/>
  <c r="U11"/>
  <c r="P11"/>
  <c r="O11"/>
  <c r="V11" s="1"/>
  <c r="K11"/>
  <c r="AD11" s="1"/>
  <c r="F11"/>
  <c r="Z11" s="1"/>
  <c r="E11"/>
  <c r="Y11" s="1"/>
  <c r="AC10"/>
  <c r="AB10"/>
  <c r="AA10"/>
  <c r="X10"/>
  <c r="W10"/>
  <c r="U10"/>
  <c r="P10"/>
  <c r="O10"/>
  <c r="K10"/>
  <c r="F10"/>
  <c r="E10"/>
  <c r="Y10" s="1"/>
  <c r="AF57" i="67"/>
  <c r="AC56"/>
  <c r="AB56"/>
  <c r="AA56"/>
  <c r="X56"/>
  <c r="W56"/>
  <c r="U56"/>
  <c r="P56"/>
  <c r="V56" s="1"/>
  <c r="O56"/>
  <c r="K56"/>
  <c r="AD56" s="1"/>
  <c r="F56"/>
  <c r="E56"/>
  <c r="Y56" s="1"/>
  <c r="AC55"/>
  <c r="AB55"/>
  <c r="AA55"/>
  <c r="X55"/>
  <c r="W55"/>
  <c r="U55"/>
  <c r="P55"/>
  <c r="O55"/>
  <c r="V55" s="1"/>
  <c r="K55"/>
  <c r="F55"/>
  <c r="Z55" s="1"/>
  <c r="E55"/>
  <c r="AC54"/>
  <c r="X54"/>
  <c r="W54"/>
  <c r="U54"/>
  <c r="R54"/>
  <c r="Q54"/>
  <c r="O54"/>
  <c r="K54"/>
  <c r="H54"/>
  <c r="F54" s="1"/>
  <c r="G54"/>
  <c r="E54"/>
  <c r="AC53"/>
  <c r="AB53"/>
  <c r="AA53"/>
  <c r="X53"/>
  <c r="W53"/>
  <c r="U53"/>
  <c r="P53"/>
  <c r="O53"/>
  <c r="V53" s="1"/>
  <c r="K53"/>
  <c r="F53"/>
  <c r="Z53" s="1"/>
  <c r="E53"/>
  <c r="AC52"/>
  <c r="AB52"/>
  <c r="AA52"/>
  <c r="X52"/>
  <c r="W52"/>
  <c r="U52"/>
  <c r="U51" s="1"/>
  <c r="P52"/>
  <c r="O52"/>
  <c r="K52"/>
  <c r="AD52" s="1"/>
  <c r="F52"/>
  <c r="Z52" s="1"/>
  <c r="E52"/>
  <c r="L52" s="1"/>
  <c r="S51"/>
  <c r="R51"/>
  <c r="P51" s="1"/>
  <c r="Q51"/>
  <c r="N51"/>
  <c r="O51" s="1"/>
  <c r="M51"/>
  <c r="I51"/>
  <c r="H51"/>
  <c r="G51"/>
  <c r="F51" s="1"/>
  <c r="D51"/>
  <c r="C51"/>
  <c r="W51" s="1"/>
  <c r="AC50"/>
  <c r="AB50"/>
  <c r="AA50"/>
  <c r="X50"/>
  <c r="W50"/>
  <c r="U50"/>
  <c r="P50"/>
  <c r="O50"/>
  <c r="K50"/>
  <c r="F50"/>
  <c r="E50"/>
  <c r="L50" s="1"/>
  <c r="AC49"/>
  <c r="AB49"/>
  <c r="AA49"/>
  <c r="X49"/>
  <c r="W49"/>
  <c r="U49"/>
  <c r="P49"/>
  <c r="O49"/>
  <c r="K49"/>
  <c r="AD49" s="1"/>
  <c r="F49"/>
  <c r="E49"/>
  <c r="L49" s="1"/>
  <c r="AC48"/>
  <c r="AB48"/>
  <c r="AA48"/>
  <c r="X48"/>
  <c r="W48"/>
  <c r="U48"/>
  <c r="P48"/>
  <c r="O48"/>
  <c r="V48" s="1"/>
  <c r="K48"/>
  <c r="F48"/>
  <c r="Z48" s="1"/>
  <c r="E48"/>
  <c r="AC47"/>
  <c r="AB47"/>
  <c r="AA47"/>
  <c r="X47"/>
  <c r="W47"/>
  <c r="U47"/>
  <c r="P47"/>
  <c r="O47"/>
  <c r="K47"/>
  <c r="F47"/>
  <c r="E47"/>
  <c r="Y47" s="1"/>
  <c r="AC46"/>
  <c r="AB46"/>
  <c r="AA46"/>
  <c r="X46"/>
  <c r="W46"/>
  <c r="U46"/>
  <c r="P46"/>
  <c r="O46"/>
  <c r="V46" s="1"/>
  <c r="K46"/>
  <c r="F46"/>
  <c r="Z46" s="1"/>
  <c r="E46"/>
  <c r="AC45"/>
  <c r="AB45"/>
  <c r="AA45"/>
  <c r="X45"/>
  <c r="W45"/>
  <c r="U45"/>
  <c r="P45"/>
  <c r="O45"/>
  <c r="K45"/>
  <c r="F45"/>
  <c r="Z45" s="1"/>
  <c r="E45"/>
  <c r="Y45" s="1"/>
  <c r="AC44"/>
  <c r="AB44"/>
  <c r="AA44"/>
  <c r="X44"/>
  <c r="W44"/>
  <c r="U44"/>
  <c r="P44"/>
  <c r="O44"/>
  <c r="K44"/>
  <c r="AD44" s="1"/>
  <c r="F44"/>
  <c r="Z44" s="1"/>
  <c r="E44"/>
  <c r="Y44" s="1"/>
  <c r="AC43"/>
  <c r="AB43"/>
  <c r="AA43"/>
  <c r="X43"/>
  <c r="W43"/>
  <c r="U43"/>
  <c r="P43"/>
  <c r="O43"/>
  <c r="K43"/>
  <c r="F43"/>
  <c r="E43"/>
  <c r="L43" s="1"/>
  <c r="AC42"/>
  <c r="AB42"/>
  <c r="AA42"/>
  <c r="X42"/>
  <c r="W42"/>
  <c r="U42"/>
  <c r="P42"/>
  <c r="O42"/>
  <c r="V42" s="1"/>
  <c r="K42"/>
  <c r="F42"/>
  <c r="Z42" s="1"/>
  <c r="E42"/>
  <c r="AC41"/>
  <c r="AB41"/>
  <c r="AA41"/>
  <c r="X41"/>
  <c r="W41"/>
  <c r="U41"/>
  <c r="P41"/>
  <c r="O41"/>
  <c r="K41"/>
  <c r="F41"/>
  <c r="Z41" s="1"/>
  <c r="E41"/>
  <c r="L41" s="1"/>
  <c r="AC40"/>
  <c r="AB40"/>
  <c r="AA40"/>
  <c r="X40"/>
  <c r="W40"/>
  <c r="U40"/>
  <c r="P40"/>
  <c r="O40"/>
  <c r="V40" s="1"/>
  <c r="K40"/>
  <c r="F40"/>
  <c r="Z40" s="1"/>
  <c r="E40"/>
  <c r="U39"/>
  <c r="P39"/>
  <c r="O39"/>
  <c r="V39" s="1"/>
  <c r="K39"/>
  <c r="I39"/>
  <c r="AC39" s="1"/>
  <c r="H39"/>
  <c r="H57" s="1"/>
  <c r="G39"/>
  <c r="G57" s="1"/>
  <c r="D39"/>
  <c r="D57" s="1"/>
  <c r="C39"/>
  <c r="AA38"/>
  <c r="X38"/>
  <c r="W38"/>
  <c r="O38"/>
  <c r="K38"/>
  <c r="F38"/>
  <c r="E38"/>
  <c r="Y38" s="1"/>
  <c r="AC37"/>
  <c r="AB37"/>
  <c r="AA37"/>
  <c r="X37"/>
  <c r="W37"/>
  <c r="U37"/>
  <c r="P37"/>
  <c r="O37"/>
  <c r="V37" s="1"/>
  <c r="K37"/>
  <c r="F37"/>
  <c r="E37"/>
  <c r="AC36"/>
  <c r="AB36"/>
  <c r="AA36"/>
  <c r="X36"/>
  <c r="W36"/>
  <c r="U36"/>
  <c r="P36"/>
  <c r="O36"/>
  <c r="K36"/>
  <c r="AD36" s="1"/>
  <c r="F36"/>
  <c r="Z36" s="1"/>
  <c r="E36"/>
  <c r="L36" s="1"/>
  <c r="AC35"/>
  <c r="AB35"/>
  <c r="AA35"/>
  <c r="X35"/>
  <c r="W35"/>
  <c r="U35"/>
  <c r="P35"/>
  <c r="O35"/>
  <c r="K35"/>
  <c r="F35"/>
  <c r="E35"/>
  <c r="L35" s="1"/>
  <c r="AC34"/>
  <c r="AB34"/>
  <c r="AA34"/>
  <c r="X34"/>
  <c r="W34"/>
  <c r="U34"/>
  <c r="P34"/>
  <c r="O34"/>
  <c r="K34"/>
  <c r="F34"/>
  <c r="L34" s="1"/>
  <c r="E34"/>
  <c r="Y34" s="1"/>
  <c r="AC33"/>
  <c r="AB33"/>
  <c r="AA33"/>
  <c r="X33"/>
  <c r="W33"/>
  <c r="U33"/>
  <c r="AD33" s="1"/>
  <c r="P33"/>
  <c r="O33"/>
  <c r="F33"/>
  <c r="Z33" s="1"/>
  <c r="E33"/>
  <c r="Y33" s="1"/>
  <c r="AC32"/>
  <c r="AB32"/>
  <c r="AA32"/>
  <c r="X32"/>
  <c r="W32"/>
  <c r="U32"/>
  <c r="U31" s="1"/>
  <c r="P32"/>
  <c r="O32"/>
  <c r="F32"/>
  <c r="Z32" s="1"/>
  <c r="E32"/>
  <c r="Y32" s="1"/>
  <c r="X31"/>
  <c r="S31"/>
  <c r="AC31" s="1"/>
  <c r="R31"/>
  <c r="AB31" s="1"/>
  <c r="Q31"/>
  <c r="AA31" s="1"/>
  <c r="N31"/>
  <c r="N57" s="1"/>
  <c r="M31"/>
  <c r="K31"/>
  <c r="F31"/>
  <c r="E31"/>
  <c r="AC30"/>
  <c r="AB30"/>
  <c r="AA30"/>
  <c r="X30"/>
  <c r="W30"/>
  <c r="U30"/>
  <c r="P30"/>
  <c r="O30"/>
  <c r="K30"/>
  <c r="F30"/>
  <c r="E30"/>
  <c r="AC29"/>
  <c r="AB29"/>
  <c r="AA29"/>
  <c r="X29"/>
  <c r="W29"/>
  <c r="U29"/>
  <c r="P29"/>
  <c r="V29" s="1"/>
  <c r="O29"/>
  <c r="K29"/>
  <c r="AD29" s="1"/>
  <c r="F29"/>
  <c r="Z29" s="1"/>
  <c r="Y29" s="1"/>
  <c r="E29"/>
  <c r="AC28"/>
  <c r="AB28"/>
  <c r="AA28"/>
  <c r="X28"/>
  <c r="W28"/>
  <c r="U28"/>
  <c r="P28"/>
  <c r="O28"/>
  <c r="K28"/>
  <c r="F28"/>
  <c r="E28"/>
  <c r="Y28" s="1"/>
  <c r="AC27"/>
  <c r="AB27"/>
  <c r="AA27"/>
  <c r="X27"/>
  <c r="W27"/>
  <c r="U27"/>
  <c r="P27"/>
  <c r="O27"/>
  <c r="K27"/>
  <c r="F27"/>
  <c r="E27"/>
  <c r="Y27" s="1"/>
  <c r="AC26"/>
  <c r="AB26"/>
  <c r="AA26"/>
  <c r="X26"/>
  <c r="W26"/>
  <c r="U26"/>
  <c r="P26"/>
  <c r="V26" s="1"/>
  <c r="O26"/>
  <c r="K26"/>
  <c r="AD26" s="1"/>
  <c r="F26"/>
  <c r="L26" s="1"/>
  <c r="AE26" s="1"/>
  <c r="AG26" s="1"/>
  <c r="E26"/>
  <c r="Y26" s="1"/>
  <c r="AC25"/>
  <c r="AB25"/>
  <c r="AA25"/>
  <c r="X25"/>
  <c r="W25"/>
  <c r="U25"/>
  <c r="P25"/>
  <c r="O25"/>
  <c r="V25" s="1"/>
  <c r="K25"/>
  <c r="F25"/>
  <c r="Z25" s="1"/>
  <c r="E25"/>
  <c r="L25" s="1"/>
  <c r="AC24"/>
  <c r="AB24"/>
  <c r="AA24"/>
  <c r="X24"/>
  <c r="W24"/>
  <c r="U24"/>
  <c r="P24"/>
  <c r="O24"/>
  <c r="V24" s="1"/>
  <c r="K24"/>
  <c r="F24"/>
  <c r="Z24" s="1"/>
  <c r="E24"/>
  <c r="AC23"/>
  <c r="AB23"/>
  <c r="AA23"/>
  <c r="X23"/>
  <c r="W23"/>
  <c r="U23"/>
  <c r="P23"/>
  <c r="O23"/>
  <c r="K23"/>
  <c r="F23"/>
  <c r="L23" s="1"/>
  <c r="E23"/>
  <c r="Y23" s="1"/>
  <c r="AC22"/>
  <c r="AB22"/>
  <c r="AA22"/>
  <c r="X22"/>
  <c r="W22"/>
  <c r="U22"/>
  <c r="P22"/>
  <c r="V22" s="1"/>
  <c r="O22"/>
  <c r="K22"/>
  <c r="AD22" s="1"/>
  <c r="F22"/>
  <c r="E22"/>
  <c r="Y22" s="1"/>
  <c r="AC21"/>
  <c r="AB21"/>
  <c r="AA21"/>
  <c r="X21"/>
  <c r="W21"/>
  <c r="U21"/>
  <c r="P21"/>
  <c r="O21"/>
  <c r="K21"/>
  <c r="F21"/>
  <c r="E21"/>
  <c r="L21" s="1"/>
  <c r="AC20"/>
  <c r="AB20"/>
  <c r="AA20"/>
  <c r="X20"/>
  <c r="W20"/>
  <c r="U20"/>
  <c r="P20"/>
  <c r="O20"/>
  <c r="V20" s="1"/>
  <c r="K20"/>
  <c r="F20"/>
  <c r="Z20" s="1"/>
  <c r="E20"/>
  <c r="AC19"/>
  <c r="AB19"/>
  <c r="AA19"/>
  <c r="X19"/>
  <c r="W19"/>
  <c r="U19"/>
  <c r="P19"/>
  <c r="V19" s="1"/>
  <c r="O19"/>
  <c r="K19"/>
  <c r="AD19" s="1"/>
  <c r="F19"/>
  <c r="E19"/>
  <c r="Y19" s="1"/>
  <c r="AC18"/>
  <c r="AB18"/>
  <c r="AA18"/>
  <c r="X18"/>
  <c r="W18"/>
  <c r="U18"/>
  <c r="P18"/>
  <c r="V18" s="1"/>
  <c r="O18"/>
  <c r="K18"/>
  <c r="F18"/>
  <c r="E18"/>
  <c r="Y18" s="1"/>
  <c r="AC17"/>
  <c r="AB17"/>
  <c r="AA17"/>
  <c r="X17"/>
  <c r="W17"/>
  <c r="U17"/>
  <c r="P17"/>
  <c r="O17"/>
  <c r="V17" s="1"/>
  <c r="K17"/>
  <c r="F17"/>
  <c r="Z17" s="1"/>
  <c r="E17"/>
  <c r="AC16"/>
  <c r="AB16"/>
  <c r="AA16"/>
  <c r="X16"/>
  <c r="W16"/>
  <c r="P16"/>
  <c r="O16"/>
  <c r="K16"/>
  <c r="AD16" s="1"/>
  <c r="F16"/>
  <c r="Z16" s="1"/>
  <c r="E16"/>
  <c r="AC15"/>
  <c r="AB15"/>
  <c r="AA15"/>
  <c r="X15"/>
  <c r="W15"/>
  <c r="U15"/>
  <c r="P15"/>
  <c r="O15"/>
  <c r="K15"/>
  <c r="F15"/>
  <c r="Z15" s="1"/>
  <c r="E15"/>
  <c r="L15" s="1"/>
  <c r="AC14"/>
  <c r="AB14"/>
  <c r="AA14"/>
  <c r="X14"/>
  <c r="W14"/>
  <c r="U14"/>
  <c r="P14"/>
  <c r="O14"/>
  <c r="K14"/>
  <c r="F14"/>
  <c r="Z14" s="1"/>
  <c r="E14"/>
  <c r="AC13"/>
  <c r="AB13"/>
  <c r="AA13"/>
  <c r="X13"/>
  <c r="W13"/>
  <c r="U13"/>
  <c r="P13"/>
  <c r="O13"/>
  <c r="K13"/>
  <c r="F13"/>
  <c r="Z13" s="1"/>
  <c r="E13"/>
  <c r="L13" s="1"/>
  <c r="AC12"/>
  <c r="AB12"/>
  <c r="AA12"/>
  <c r="X12"/>
  <c r="W12"/>
  <c r="U12"/>
  <c r="P12"/>
  <c r="O12"/>
  <c r="K12"/>
  <c r="AD12" s="1"/>
  <c r="F12"/>
  <c r="L12" s="1"/>
  <c r="E12"/>
  <c r="Y12" s="1"/>
  <c r="AC11"/>
  <c r="AB11"/>
  <c r="AA11"/>
  <c r="X11"/>
  <c r="W11"/>
  <c r="U11"/>
  <c r="P11"/>
  <c r="O11"/>
  <c r="K11"/>
  <c r="F11"/>
  <c r="E11"/>
  <c r="Y11" s="1"/>
  <c r="AC10"/>
  <c r="AB10"/>
  <c r="AA10"/>
  <c r="X10"/>
  <c r="W10"/>
  <c r="U10"/>
  <c r="P10"/>
  <c r="O10"/>
  <c r="K10"/>
  <c r="F10"/>
  <c r="E10"/>
  <c r="AF57" i="66"/>
  <c r="Z43" i="67" l="1"/>
  <c r="V14"/>
  <c r="AD34"/>
  <c r="V34"/>
  <c r="V32"/>
  <c r="AD30"/>
  <c r="Z50"/>
  <c r="AD45"/>
  <c r="V45"/>
  <c r="V27"/>
  <c r="AD25"/>
  <c r="V23"/>
  <c r="AD21"/>
  <c r="V10"/>
  <c r="V12"/>
  <c r="AD11"/>
  <c r="V11"/>
  <c r="AD13"/>
  <c r="AD15"/>
  <c r="AD10"/>
  <c r="Y10"/>
  <c r="L11"/>
  <c r="Z12"/>
  <c r="V13"/>
  <c r="Y14"/>
  <c r="AD14"/>
  <c r="V15"/>
  <c r="L17"/>
  <c r="AD17"/>
  <c r="Y17"/>
  <c r="Z18"/>
  <c r="Z19"/>
  <c r="AD20"/>
  <c r="V21"/>
  <c r="Z21"/>
  <c r="Z22"/>
  <c r="Z23"/>
  <c r="L24"/>
  <c r="AD24"/>
  <c r="Y25"/>
  <c r="Z26"/>
  <c r="Z27"/>
  <c r="Z28"/>
  <c r="V28"/>
  <c r="Z30"/>
  <c r="V30"/>
  <c r="L31"/>
  <c r="V33"/>
  <c r="AE33" s="1"/>
  <c r="AG33" s="1"/>
  <c r="Z34"/>
  <c r="V35"/>
  <c r="Z35"/>
  <c r="V36"/>
  <c r="Y37"/>
  <c r="AD37"/>
  <c r="E39"/>
  <c r="E57" s="1"/>
  <c r="C57"/>
  <c r="F39"/>
  <c r="W39"/>
  <c r="F57"/>
  <c r="Z10"/>
  <c r="AE13"/>
  <c r="AG13" s="1"/>
  <c r="Y13"/>
  <c r="AE15"/>
  <c r="Y15"/>
  <c r="AE21"/>
  <c r="AG21" s="1"/>
  <c r="Y21"/>
  <c r="L29"/>
  <c r="W31"/>
  <c r="M57"/>
  <c r="O31"/>
  <c r="V31"/>
  <c r="AE35"/>
  <c r="Y35"/>
  <c r="AE36"/>
  <c r="AG36" s="1"/>
  <c r="Y36"/>
  <c r="AA39"/>
  <c r="Y40"/>
  <c r="Y41"/>
  <c r="Y43"/>
  <c r="Y49"/>
  <c r="Y50"/>
  <c r="I57"/>
  <c r="Y52"/>
  <c r="V13" i="72"/>
  <c r="L17"/>
  <c r="AE17" s="1"/>
  <c r="L21"/>
  <c r="AE21" s="1"/>
  <c r="L27"/>
  <c r="Y27"/>
  <c r="V28"/>
  <c r="V30"/>
  <c r="L31"/>
  <c r="W31"/>
  <c r="Y33"/>
  <c r="V34"/>
  <c r="V37"/>
  <c r="Z38"/>
  <c r="V39"/>
  <c r="X39"/>
  <c r="K39"/>
  <c r="V42"/>
  <c r="AD43"/>
  <c r="V44"/>
  <c r="L45"/>
  <c r="L47"/>
  <c r="Z48"/>
  <c r="AD49"/>
  <c r="AD50"/>
  <c r="X51"/>
  <c r="Z52"/>
  <c r="Z53"/>
  <c r="P54"/>
  <c r="L55"/>
  <c r="Z56"/>
  <c r="AD40" i="67"/>
  <c r="V41"/>
  <c r="L42"/>
  <c r="Y42"/>
  <c r="V43"/>
  <c r="V44"/>
  <c r="L45"/>
  <c r="L46"/>
  <c r="AE46" s="1"/>
  <c r="AG46" s="1"/>
  <c r="AD46"/>
  <c r="Y46"/>
  <c r="Z47"/>
  <c r="V47"/>
  <c r="Y48"/>
  <c r="AD48"/>
  <c r="V49"/>
  <c r="Z49"/>
  <c r="V50"/>
  <c r="E51"/>
  <c r="AB51"/>
  <c r="V52"/>
  <c r="Y53"/>
  <c r="AA54"/>
  <c r="L55"/>
  <c r="AE55" s="1"/>
  <c r="AD55"/>
  <c r="Y55"/>
  <c r="Z56"/>
  <c r="AD10" i="72"/>
  <c r="L11"/>
  <c r="AE11" s="1"/>
  <c r="L15"/>
  <c r="AE15" s="1"/>
  <c r="Z16"/>
  <c r="V18"/>
  <c r="V19"/>
  <c r="V20"/>
  <c r="V22"/>
  <c r="V23"/>
  <c r="Z24"/>
  <c r="V24"/>
  <c r="AD25"/>
  <c r="L26"/>
  <c r="AE26" s="1"/>
  <c r="AA31"/>
  <c r="E39"/>
  <c r="L46"/>
  <c r="V46"/>
  <c r="AD26"/>
  <c r="AG26"/>
  <c r="AE52" i="67"/>
  <c r="AG52" s="1"/>
  <c r="V51"/>
  <c r="AE11"/>
  <c r="AG11" s="1"/>
  <c r="AE43"/>
  <c r="Z51"/>
  <c r="Y51" s="1"/>
  <c r="AE47" i="72"/>
  <c r="AG47" s="1"/>
  <c r="AE32"/>
  <c r="AD32" s="1"/>
  <c r="V31"/>
  <c r="AD35" i="67"/>
  <c r="AG35"/>
  <c r="W57"/>
  <c r="AE17"/>
  <c r="AG17" s="1"/>
  <c r="AE24"/>
  <c r="AG24" s="1"/>
  <c r="AD31"/>
  <c r="AE31" i="72"/>
  <c r="AD31" s="1"/>
  <c r="Z39" i="67"/>
  <c r="Y39" s="1"/>
  <c r="L14"/>
  <c r="AE14" s="1"/>
  <c r="AG14" s="1"/>
  <c r="L20"/>
  <c r="AE20" s="1"/>
  <c r="AG20" s="1"/>
  <c r="L28"/>
  <c r="AE28" s="1"/>
  <c r="L30"/>
  <c r="AE30" s="1"/>
  <c r="AG30" s="1"/>
  <c r="AD32"/>
  <c r="L37"/>
  <c r="Z37"/>
  <c r="L38"/>
  <c r="X39"/>
  <c r="L40"/>
  <c r="L47"/>
  <c r="L48"/>
  <c r="AE48" s="1"/>
  <c r="AG48" s="1"/>
  <c r="L53"/>
  <c r="AE53" s="1"/>
  <c r="P54"/>
  <c r="Z54" s="1"/>
  <c r="Y54" s="1"/>
  <c r="AB54"/>
  <c r="Q57"/>
  <c r="L10" i="72"/>
  <c r="V10"/>
  <c r="Z10"/>
  <c r="L20"/>
  <c r="AE20" s="1"/>
  <c r="L25"/>
  <c r="AE25" s="1"/>
  <c r="AG25" s="1"/>
  <c r="Z29"/>
  <c r="Y29" s="1"/>
  <c r="AB31"/>
  <c r="Z32"/>
  <c r="L36"/>
  <c r="L37"/>
  <c r="H57"/>
  <c r="W39"/>
  <c r="L40"/>
  <c r="AD40"/>
  <c r="L41"/>
  <c r="V41"/>
  <c r="L49"/>
  <c r="AE49" s="1"/>
  <c r="AG49" s="1"/>
  <c r="L50"/>
  <c r="F51"/>
  <c r="K51"/>
  <c r="P51"/>
  <c r="O51" s="1"/>
  <c r="AC51" i="67"/>
  <c r="Z11"/>
  <c r="L16"/>
  <c r="AE16" s="1"/>
  <c r="AG16" s="1"/>
  <c r="L18"/>
  <c r="AE18" s="1"/>
  <c r="AD18" s="1"/>
  <c r="L19"/>
  <c r="AE19" s="1"/>
  <c r="AG19" s="1"/>
  <c r="L22"/>
  <c r="AE22" s="1"/>
  <c r="AG22" s="1"/>
  <c r="Y24"/>
  <c r="L27"/>
  <c r="AE27" s="1"/>
  <c r="Y30"/>
  <c r="L44"/>
  <c r="AE44" s="1"/>
  <c r="AG44" s="1"/>
  <c r="AA51"/>
  <c r="AA57" s="1"/>
  <c r="L54"/>
  <c r="L56"/>
  <c r="AE56" s="1"/>
  <c r="O57"/>
  <c r="K57" i="72"/>
  <c r="AC57"/>
  <c r="AG11"/>
  <c r="L13"/>
  <c r="AE13" s="1"/>
  <c r="AG13" s="1"/>
  <c r="Y14"/>
  <c r="AG17"/>
  <c r="L19"/>
  <c r="AE19" s="1"/>
  <c r="AG19" s="1"/>
  <c r="AG21"/>
  <c r="L23"/>
  <c r="AE23" s="1"/>
  <c r="AG23" s="1"/>
  <c r="Y24"/>
  <c r="Y25"/>
  <c r="L30"/>
  <c r="P31"/>
  <c r="Z31" s="1"/>
  <c r="AG31"/>
  <c r="Y32"/>
  <c r="L34"/>
  <c r="L35"/>
  <c r="AE35" s="1"/>
  <c r="AG35" s="1"/>
  <c r="Y36"/>
  <c r="Y37"/>
  <c r="L38"/>
  <c r="G57"/>
  <c r="Y40"/>
  <c r="Z47"/>
  <c r="L48"/>
  <c r="AE48" s="1"/>
  <c r="AG48" s="1"/>
  <c r="Y49"/>
  <c r="Y50"/>
  <c r="E51"/>
  <c r="E57" s="1"/>
  <c r="W51"/>
  <c r="L52"/>
  <c r="V52"/>
  <c r="L53"/>
  <c r="V54"/>
  <c r="AB54"/>
  <c r="X51" i="67"/>
  <c r="W57" i="72"/>
  <c r="Y16" i="67"/>
  <c r="Y20"/>
  <c r="L10"/>
  <c r="P31"/>
  <c r="Z31" s="1"/>
  <c r="Y31" s="1"/>
  <c r="AB39"/>
  <c r="K51"/>
  <c r="L12" i="72"/>
  <c r="AE12" s="1"/>
  <c r="AG12" s="1"/>
  <c r="AG14"/>
  <c r="L16"/>
  <c r="AE16" s="1"/>
  <c r="AG16" s="1"/>
  <c r="L18"/>
  <c r="AE18" s="1"/>
  <c r="AG20"/>
  <c r="L22"/>
  <c r="AE22" s="1"/>
  <c r="AG22" s="1"/>
  <c r="L28"/>
  <c r="AE28" s="1"/>
  <c r="AG28" s="1"/>
  <c r="L29"/>
  <c r="V29"/>
  <c r="O31"/>
  <c r="O57" s="1"/>
  <c r="X31"/>
  <c r="X57" s="1"/>
  <c r="V38"/>
  <c r="F39"/>
  <c r="AA39"/>
  <c r="Y41"/>
  <c r="L42"/>
  <c r="L43"/>
  <c r="L44"/>
  <c r="F54"/>
  <c r="Z54" s="1"/>
  <c r="Y54" s="1"/>
  <c r="AE55"/>
  <c r="S57" i="66"/>
  <c r="R57"/>
  <c r="N57"/>
  <c r="M57"/>
  <c r="I57"/>
  <c r="H57"/>
  <c r="D57"/>
  <c r="C57"/>
  <c r="AC56"/>
  <c r="AB56"/>
  <c r="AA56"/>
  <c r="X56"/>
  <c r="W56"/>
  <c r="U56"/>
  <c r="P56"/>
  <c r="O56"/>
  <c r="V56" s="1"/>
  <c r="K56"/>
  <c r="F56"/>
  <c r="Z56" s="1"/>
  <c r="E56"/>
  <c r="AC55"/>
  <c r="AB55"/>
  <c r="AA55"/>
  <c r="X55"/>
  <c r="W55"/>
  <c r="U55"/>
  <c r="P55"/>
  <c r="V55" s="1"/>
  <c r="O55"/>
  <c r="K55"/>
  <c r="AD55" s="1"/>
  <c r="F55"/>
  <c r="Z55" s="1"/>
  <c r="E55"/>
  <c r="Y55" s="1"/>
  <c r="AC54"/>
  <c r="AB54"/>
  <c r="X54"/>
  <c r="W54"/>
  <c r="U54"/>
  <c r="Q54"/>
  <c r="P54" s="1"/>
  <c r="O54"/>
  <c r="K54"/>
  <c r="AD54" s="1"/>
  <c r="G54"/>
  <c r="F54" s="1"/>
  <c r="E54"/>
  <c r="Y54" s="1"/>
  <c r="AC53"/>
  <c r="AB53"/>
  <c r="AA53"/>
  <c r="X53"/>
  <c r="W53"/>
  <c r="U53"/>
  <c r="P53"/>
  <c r="O53"/>
  <c r="V53" s="1"/>
  <c r="K53"/>
  <c r="AD53" s="1"/>
  <c r="F53"/>
  <c r="E53"/>
  <c r="Y53" s="1"/>
  <c r="AC52"/>
  <c r="AB52"/>
  <c r="AA52"/>
  <c r="X52"/>
  <c r="W52"/>
  <c r="U52"/>
  <c r="P52"/>
  <c r="O52"/>
  <c r="V52" s="1"/>
  <c r="V51" s="1"/>
  <c r="U51" s="1"/>
  <c r="K52"/>
  <c r="F52"/>
  <c r="Z52" s="1"/>
  <c r="E52"/>
  <c r="AC51"/>
  <c r="AB51"/>
  <c r="X51"/>
  <c r="W51"/>
  <c r="Q51"/>
  <c r="P51" s="1"/>
  <c r="O51"/>
  <c r="K51"/>
  <c r="G51"/>
  <c r="E51"/>
  <c r="AC50"/>
  <c r="AB50"/>
  <c r="AA50"/>
  <c r="X50"/>
  <c r="W50"/>
  <c r="U50"/>
  <c r="P50"/>
  <c r="O50"/>
  <c r="K50"/>
  <c r="AD50" s="1"/>
  <c r="F50"/>
  <c r="E50"/>
  <c r="Y50" s="1"/>
  <c r="AC49"/>
  <c r="AB49"/>
  <c r="AA49"/>
  <c r="X49"/>
  <c r="W49"/>
  <c r="U49"/>
  <c r="P49"/>
  <c r="O49"/>
  <c r="K49"/>
  <c r="AD49" s="1"/>
  <c r="F49"/>
  <c r="Z49" s="1"/>
  <c r="E49"/>
  <c r="L49" s="1"/>
  <c r="AC48"/>
  <c r="AB48"/>
  <c r="AA48"/>
  <c r="X48"/>
  <c r="W48"/>
  <c r="U48"/>
  <c r="P48"/>
  <c r="O48"/>
  <c r="V48" s="1"/>
  <c r="K48"/>
  <c r="AD48" s="1"/>
  <c r="F48"/>
  <c r="Z48" s="1"/>
  <c r="E48"/>
  <c r="AC47"/>
  <c r="AB47"/>
  <c r="AA47"/>
  <c r="X47"/>
  <c r="W47"/>
  <c r="U47"/>
  <c r="P47"/>
  <c r="O47"/>
  <c r="V47" s="1"/>
  <c r="K47"/>
  <c r="F47"/>
  <c r="Z47" s="1"/>
  <c r="E47"/>
  <c r="AC46"/>
  <c r="AB46"/>
  <c r="AA46"/>
  <c r="X46"/>
  <c r="W46"/>
  <c r="U46"/>
  <c r="P46"/>
  <c r="O46"/>
  <c r="V46" s="1"/>
  <c r="K46"/>
  <c r="AD46" s="1"/>
  <c r="F46"/>
  <c r="Z46" s="1"/>
  <c r="E46"/>
  <c r="L46" s="1"/>
  <c r="AC45"/>
  <c r="AB45"/>
  <c r="AA45"/>
  <c r="X45"/>
  <c r="W45"/>
  <c r="U45"/>
  <c r="P45"/>
  <c r="O45"/>
  <c r="V45" s="1"/>
  <c r="K45"/>
  <c r="AD45" s="1"/>
  <c r="F45"/>
  <c r="Z45" s="1"/>
  <c r="Y45" s="1"/>
  <c r="E45"/>
  <c r="AC44"/>
  <c r="AB44"/>
  <c r="AA44"/>
  <c r="X44"/>
  <c r="W44"/>
  <c r="U44"/>
  <c r="P44"/>
  <c r="V44" s="1"/>
  <c r="O44"/>
  <c r="K44"/>
  <c r="AD44" s="1"/>
  <c r="F44"/>
  <c r="Z44" s="1"/>
  <c r="E44"/>
  <c r="L44" s="1"/>
  <c r="AE44" s="1"/>
  <c r="AG44" s="1"/>
  <c r="AC43"/>
  <c r="AB43"/>
  <c r="AA43"/>
  <c r="X43"/>
  <c r="W43"/>
  <c r="U43"/>
  <c r="P43"/>
  <c r="O43"/>
  <c r="V43" s="1"/>
  <c r="K43"/>
  <c r="AD43" s="1"/>
  <c r="F43"/>
  <c r="Z43" s="1"/>
  <c r="E43"/>
  <c r="Y43" s="1"/>
  <c r="AC42"/>
  <c r="AB42"/>
  <c r="AA42"/>
  <c r="X42"/>
  <c r="W42"/>
  <c r="U42"/>
  <c r="P42"/>
  <c r="O42"/>
  <c r="V42" s="1"/>
  <c r="K42"/>
  <c r="F42"/>
  <c r="Z42" s="1"/>
  <c r="E42"/>
  <c r="Y42" s="1"/>
  <c r="AC41"/>
  <c r="AB41"/>
  <c r="AA41"/>
  <c r="X41"/>
  <c r="W41"/>
  <c r="U41"/>
  <c r="P41"/>
  <c r="O41"/>
  <c r="V41" s="1"/>
  <c r="K41"/>
  <c r="AD41" s="1"/>
  <c r="F41"/>
  <c r="Z41" s="1"/>
  <c r="E41"/>
  <c r="Y41" s="1"/>
  <c r="AC40"/>
  <c r="AB40"/>
  <c r="AA40"/>
  <c r="X40"/>
  <c r="W40"/>
  <c r="U40"/>
  <c r="P40"/>
  <c r="O40"/>
  <c r="K40"/>
  <c r="AD40" s="1"/>
  <c r="F40"/>
  <c r="Z40" s="1"/>
  <c r="E40"/>
  <c r="Y40" s="1"/>
  <c r="AC39"/>
  <c r="AB39"/>
  <c r="X39"/>
  <c r="W39"/>
  <c r="U39"/>
  <c r="P39"/>
  <c r="O39"/>
  <c r="V39" s="1"/>
  <c r="G39"/>
  <c r="G57" s="1"/>
  <c r="F39"/>
  <c r="E39"/>
  <c r="AC38"/>
  <c r="AB38"/>
  <c r="AA38"/>
  <c r="X38"/>
  <c r="W38"/>
  <c r="U38"/>
  <c r="P38"/>
  <c r="O38"/>
  <c r="V38" s="1"/>
  <c r="K38"/>
  <c r="AD38" s="1"/>
  <c r="F38"/>
  <c r="Z38" s="1"/>
  <c r="E38"/>
  <c r="L38" s="1"/>
  <c r="AC37"/>
  <c r="AB37"/>
  <c r="AA37"/>
  <c r="X37"/>
  <c r="W37"/>
  <c r="U37"/>
  <c r="P37"/>
  <c r="O37"/>
  <c r="V37" s="1"/>
  <c r="K37"/>
  <c r="AD37" s="1"/>
  <c r="F37"/>
  <c r="Z37" s="1"/>
  <c r="E37"/>
  <c r="AC36"/>
  <c r="AB36"/>
  <c r="AA36"/>
  <c r="X36"/>
  <c r="W36"/>
  <c r="U36"/>
  <c r="P36"/>
  <c r="O36"/>
  <c r="V36" s="1"/>
  <c r="K36"/>
  <c r="F36"/>
  <c r="Z36" s="1"/>
  <c r="E36"/>
  <c r="AC35"/>
  <c r="AB35"/>
  <c r="AA35"/>
  <c r="X35"/>
  <c r="W35"/>
  <c r="U35"/>
  <c r="P35"/>
  <c r="O35"/>
  <c r="V35" s="1"/>
  <c r="K35"/>
  <c r="F35"/>
  <c r="Z35" s="1"/>
  <c r="E35"/>
  <c r="AD34"/>
  <c r="AC34"/>
  <c r="AB34"/>
  <c r="AA34"/>
  <c r="X34"/>
  <c r="W34"/>
  <c r="U34"/>
  <c r="P34"/>
  <c r="V34" s="1"/>
  <c r="O34"/>
  <c r="K34"/>
  <c r="F34"/>
  <c r="Z34" s="1"/>
  <c r="E34"/>
  <c r="Y34" s="1"/>
  <c r="AC33"/>
  <c r="AB33"/>
  <c r="AA33"/>
  <c r="X33"/>
  <c r="W33"/>
  <c r="U33"/>
  <c r="AD33" s="1"/>
  <c r="P33"/>
  <c r="O33"/>
  <c r="V33" s="1"/>
  <c r="F33"/>
  <c r="Z33" s="1"/>
  <c r="E33"/>
  <c r="Y33" s="1"/>
  <c r="AC32"/>
  <c r="AB32"/>
  <c r="AA32"/>
  <c r="X32"/>
  <c r="W32"/>
  <c r="U32"/>
  <c r="AD32" s="1"/>
  <c r="P32"/>
  <c r="O32"/>
  <c r="V32" s="1"/>
  <c r="F32"/>
  <c r="Z32" s="1"/>
  <c r="E32"/>
  <c r="Y32" s="1"/>
  <c r="AC31"/>
  <c r="AB31"/>
  <c r="X31"/>
  <c r="W31"/>
  <c r="Q31"/>
  <c r="Q57" s="1"/>
  <c r="O31"/>
  <c r="K31"/>
  <c r="F31"/>
  <c r="L31" s="1"/>
  <c r="E31"/>
  <c r="AC30"/>
  <c r="AB30"/>
  <c r="AA30"/>
  <c r="X30"/>
  <c r="W30"/>
  <c r="U30"/>
  <c r="AD30" s="1"/>
  <c r="P30"/>
  <c r="O30"/>
  <c r="V30" s="1"/>
  <c r="K30"/>
  <c r="F30"/>
  <c r="Z30" s="1"/>
  <c r="E30"/>
  <c r="AC29"/>
  <c r="AB29"/>
  <c r="AA29"/>
  <c r="X29"/>
  <c r="W29"/>
  <c r="U29"/>
  <c r="P29"/>
  <c r="O29"/>
  <c r="K29"/>
  <c r="F29"/>
  <c r="E29"/>
  <c r="L29" s="1"/>
  <c r="AC28"/>
  <c r="AB28"/>
  <c r="AA28"/>
  <c r="X28"/>
  <c r="W28"/>
  <c r="U28"/>
  <c r="P28"/>
  <c r="O28"/>
  <c r="V28" s="1"/>
  <c r="K28"/>
  <c r="AD28" s="1"/>
  <c r="F28"/>
  <c r="Z28" s="1"/>
  <c r="E28"/>
  <c r="L28" s="1"/>
  <c r="AE28" s="1"/>
  <c r="AG28" s="1"/>
  <c r="AC27"/>
  <c r="AB27"/>
  <c r="AA27"/>
  <c r="X27"/>
  <c r="W27"/>
  <c r="U27"/>
  <c r="P27"/>
  <c r="Z27" s="1"/>
  <c r="O27"/>
  <c r="K27"/>
  <c r="AD27" s="1"/>
  <c r="F27"/>
  <c r="E27"/>
  <c r="AC26"/>
  <c r="AB26"/>
  <c r="AA26"/>
  <c r="X26"/>
  <c r="W26"/>
  <c r="U26"/>
  <c r="P26"/>
  <c r="O26"/>
  <c r="V26" s="1"/>
  <c r="K26"/>
  <c r="AD26" s="1"/>
  <c r="F26"/>
  <c r="Z26" s="1"/>
  <c r="E26"/>
  <c r="AC25"/>
  <c r="AB25"/>
  <c r="AA25"/>
  <c r="X25"/>
  <c r="W25"/>
  <c r="U25"/>
  <c r="P25"/>
  <c r="O25"/>
  <c r="V25" s="1"/>
  <c r="K25"/>
  <c r="F25"/>
  <c r="Z25" s="1"/>
  <c r="E25"/>
  <c r="AD24"/>
  <c r="AC24"/>
  <c r="AB24"/>
  <c r="AA24"/>
  <c r="X24"/>
  <c r="W24"/>
  <c r="U24"/>
  <c r="P24"/>
  <c r="V24" s="1"/>
  <c r="O24"/>
  <c r="K24"/>
  <c r="F24"/>
  <c r="Z24" s="1"/>
  <c r="E24"/>
  <c r="Y24" s="1"/>
  <c r="AC23"/>
  <c r="AB23"/>
  <c r="AA23"/>
  <c r="X23"/>
  <c r="W23"/>
  <c r="U23"/>
  <c r="AD23" s="1"/>
  <c r="P23"/>
  <c r="O23"/>
  <c r="V23" s="1"/>
  <c r="K23"/>
  <c r="F23"/>
  <c r="Z23" s="1"/>
  <c r="E23"/>
  <c r="AD22"/>
  <c r="AC22"/>
  <c r="AB22"/>
  <c r="AA22"/>
  <c r="X22"/>
  <c r="W22"/>
  <c r="U22"/>
  <c r="P22"/>
  <c r="V22" s="1"/>
  <c r="O22"/>
  <c r="K22"/>
  <c r="F22"/>
  <c r="Z22" s="1"/>
  <c r="E22"/>
  <c r="Y22" s="1"/>
  <c r="AC21"/>
  <c r="AB21"/>
  <c r="AA21"/>
  <c r="X21"/>
  <c r="W21"/>
  <c r="U21"/>
  <c r="AD21" s="1"/>
  <c r="P21"/>
  <c r="O21"/>
  <c r="V21" s="1"/>
  <c r="K21"/>
  <c r="F21"/>
  <c r="Z21" s="1"/>
  <c r="E21"/>
  <c r="AD20"/>
  <c r="AC20"/>
  <c r="AB20"/>
  <c r="AA20"/>
  <c r="X20"/>
  <c r="W20"/>
  <c r="U20"/>
  <c r="P20"/>
  <c r="V20" s="1"/>
  <c r="O20"/>
  <c r="K20"/>
  <c r="F20"/>
  <c r="Z20" s="1"/>
  <c r="E20"/>
  <c r="Y20" s="1"/>
  <c r="AC19"/>
  <c r="AB19"/>
  <c r="AA19"/>
  <c r="X19"/>
  <c r="W19"/>
  <c r="U19"/>
  <c r="P19"/>
  <c r="Z19" s="1"/>
  <c r="O19"/>
  <c r="K19"/>
  <c r="AD19" s="1"/>
  <c r="F19"/>
  <c r="E19"/>
  <c r="AC18"/>
  <c r="AB18"/>
  <c r="AA18"/>
  <c r="X18"/>
  <c r="W18"/>
  <c r="U18"/>
  <c r="P18"/>
  <c r="O18"/>
  <c r="K18"/>
  <c r="AD18" s="1"/>
  <c r="F18"/>
  <c r="E18"/>
  <c r="Y18" s="1"/>
  <c r="AC17"/>
  <c r="AB17"/>
  <c r="AA17"/>
  <c r="X17"/>
  <c r="W17"/>
  <c r="U17"/>
  <c r="P17"/>
  <c r="O17"/>
  <c r="V17" s="1"/>
  <c r="K17"/>
  <c r="AD17" s="1"/>
  <c r="F17"/>
  <c r="Z17" s="1"/>
  <c r="E17"/>
  <c r="L17" s="1"/>
  <c r="AE17" s="1"/>
  <c r="AG17" s="1"/>
  <c r="AC16"/>
  <c r="AB16"/>
  <c r="AA16"/>
  <c r="X16"/>
  <c r="W16"/>
  <c r="AE38" l="1"/>
  <c r="AG38" s="1"/>
  <c r="Y17"/>
  <c r="L20"/>
  <c r="AE20" s="1"/>
  <c r="AG20" s="1"/>
  <c r="L22"/>
  <c r="AE22" s="1"/>
  <c r="AG22" s="1"/>
  <c r="L24"/>
  <c r="Y28"/>
  <c r="Z29"/>
  <c r="Y29" s="1"/>
  <c r="L34"/>
  <c r="Y38"/>
  <c r="AA39"/>
  <c r="V40"/>
  <c r="L41"/>
  <c r="AE41" s="1"/>
  <c r="AG41" s="1"/>
  <c r="Y44"/>
  <c r="L45"/>
  <c r="AE45" s="1"/>
  <c r="AG45" s="1"/>
  <c r="L47"/>
  <c r="AE47" s="1"/>
  <c r="AG47" s="1"/>
  <c r="AD47"/>
  <c r="Y47"/>
  <c r="L48"/>
  <c r="AE48" s="1"/>
  <c r="AG48" s="1"/>
  <c r="V49"/>
  <c r="Z50"/>
  <c r="V50"/>
  <c r="AA51"/>
  <c r="L52"/>
  <c r="Y52"/>
  <c r="L56"/>
  <c r="AE56" s="1"/>
  <c r="AD56"/>
  <c r="Y56"/>
  <c r="V51" i="72"/>
  <c r="U51" s="1"/>
  <c r="U57" s="1"/>
  <c r="AB57"/>
  <c r="V54" i="67"/>
  <c r="X57"/>
  <c r="L51"/>
  <c r="L19" i="66"/>
  <c r="Z18"/>
  <c r="V18"/>
  <c r="V19"/>
  <c r="Y21"/>
  <c r="Y23"/>
  <c r="L25"/>
  <c r="AD25"/>
  <c r="Y25"/>
  <c r="L26"/>
  <c r="L27"/>
  <c r="Y30"/>
  <c r="U31"/>
  <c r="AD31" s="1"/>
  <c r="L35"/>
  <c r="Y35"/>
  <c r="L36"/>
  <c r="AE36" s="1"/>
  <c r="AG36" s="1"/>
  <c r="AD36"/>
  <c r="Y36"/>
  <c r="L37"/>
  <c r="K39"/>
  <c r="AD39" s="1"/>
  <c r="Y49"/>
  <c r="AA54"/>
  <c r="L55"/>
  <c r="AE55" s="1"/>
  <c r="F57" i="72"/>
  <c r="V57"/>
  <c r="Y31"/>
  <c r="AE25" i="66"/>
  <c r="AG25" s="1"/>
  <c r="V31"/>
  <c r="AE46"/>
  <c r="AG46" s="1"/>
  <c r="AE52"/>
  <c r="AE31"/>
  <c r="AG31" s="1"/>
  <c r="AD53" i="67"/>
  <c r="AG53"/>
  <c r="L18" i="66"/>
  <c r="AE18" s="1"/>
  <c r="L21"/>
  <c r="AE21" s="1"/>
  <c r="AG21" s="1"/>
  <c r="L23"/>
  <c r="AE23" s="1"/>
  <c r="AG23" s="1"/>
  <c r="Y26"/>
  <c r="Y27"/>
  <c r="V29"/>
  <c r="L30"/>
  <c r="AE30" s="1"/>
  <c r="AG30" s="1"/>
  <c r="P31"/>
  <c r="Z31" s="1"/>
  <c r="Y31" s="1"/>
  <c r="Y37"/>
  <c r="Z39"/>
  <c r="Y39" s="1"/>
  <c r="L40"/>
  <c r="L42"/>
  <c r="L43"/>
  <c r="AE43" s="1"/>
  <c r="AG43" s="1"/>
  <c r="Y46"/>
  <c r="Y48"/>
  <c r="L50"/>
  <c r="AE50" s="1"/>
  <c r="AG50" s="1"/>
  <c r="F51"/>
  <c r="Z51" s="1"/>
  <c r="Y51" s="1"/>
  <c r="L53"/>
  <c r="AE53" s="1"/>
  <c r="AG53" s="1"/>
  <c r="Z53"/>
  <c r="L51" i="72"/>
  <c r="AE51" s="1"/>
  <c r="AG51" s="1"/>
  <c r="Z51"/>
  <c r="Y51" s="1"/>
  <c r="L39"/>
  <c r="AE10"/>
  <c r="L39" i="67"/>
  <c r="AE40"/>
  <c r="AG40" s="1"/>
  <c r="AD43"/>
  <c r="AG43"/>
  <c r="Y19" i="66"/>
  <c r="AA31"/>
  <c r="V54"/>
  <c r="L54" i="72"/>
  <c r="AE54" s="1"/>
  <c r="Z39"/>
  <c r="Y39" s="1"/>
  <c r="Y57" s="1"/>
  <c r="AA57"/>
  <c r="AD51"/>
  <c r="AG32"/>
  <c r="AE10" i="67"/>
  <c r="AG10" s="1"/>
  <c r="L57"/>
  <c r="K57" s="1"/>
  <c r="J57" s="1"/>
  <c r="AD27"/>
  <c r="AG27"/>
  <c r="AD28"/>
  <c r="AG28"/>
  <c r="L54" i="66"/>
  <c r="Z54"/>
  <c r="V27"/>
  <c r="P57" i="72"/>
  <c r="Z57"/>
  <c r="P16" i="66"/>
  <c r="O16"/>
  <c r="K16"/>
  <c r="AD16" s="1"/>
  <c r="F16"/>
  <c r="E16"/>
  <c r="L16" s="1"/>
  <c r="AE16" s="1"/>
  <c r="AG16" s="1"/>
  <c r="AC15"/>
  <c r="AB15"/>
  <c r="AA15"/>
  <c r="X15"/>
  <c r="W15"/>
  <c r="U15"/>
  <c r="P15"/>
  <c r="O15"/>
  <c r="V15" s="1"/>
  <c r="K15"/>
  <c r="F15"/>
  <c r="Z15" s="1"/>
  <c r="E15"/>
  <c r="AC14"/>
  <c r="AB14"/>
  <c r="AA14"/>
  <c r="X14"/>
  <c r="W14"/>
  <c r="U14"/>
  <c r="P14"/>
  <c r="O14"/>
  <c r="K14"/>
  <c r="F14"/>
  <c r="Z14" s="1"/>
  <c r="E14"/>
  <c r="Y14" s="1"/>
  <c r="AC13"/>
  <c r="AB13"/>
  <c r="AA13"/>
  <c r="X13"/>
  <c r="W13"/>
  <c r="U13"/>
  <c r="P13"/>
  <c r="O13"/>
  <c r="K13"/>
  <c r="AD13" s="1"/>
  <c r="F13"/>
  <c r="Z13" s="1"/>
  <c r="E13"/>
  <c r="Y13" s="1"/>
  <c r="AC12"/>
  <c r="AB12"/>
  <c r="AA12"/>
  <c r="X12"/>
  <c r="W12"/>
  <c r="U12"/>
  <c r="P12"/>
  <c r="O12"/>
  <c r="V12" s="1"/>
  <c r="K12"/>
  <c r="F12"/>
  <c r="Z12" s="1"/>
  <c r="E12"/>
  <c r="AC11"/>
  <c r="AB11"/>
  <c r="AA11"/>
  <c r="X11"/>
  <c r="W11"/>
  <c r="U11"/>
  <c r="P11"/>
  <c r="O11"/>
  <c r="K11"/>
  <c r="F11"/>
  <c r="Z11" s="1"/>
  <c r="E11"/>
  <c r="Y11" s="1"/>
  <c r="AC10"/>
  <c r="AB10"/>
  <c r="AA10"/>
  <c r="Z10"/>
  <c r="X10"/>
  <c r="W10"/>
  <c r="U10"/>
  <c r="P10"/>
  <c r="O10"/>
  <c r="V10" s="1"/>
  <c r="K10"/>
  <c r="AD10" s="1"/>
  <c r="F10"/>
  <c r="E10"/>
  <c r="L10" s="1"/>
  <c r="AE10" s="1"/>
  <c r="F57" l="1"/>
  <c r="AD11"/>
  <c r="V11"/>
  <c r="V57" s="1"/>
  <c r="Y12"/>
  <c r="AD12"/>
  <c r="V13"/>
  <c r="AD14"/>
  <c r="V14"/>
  <c r="Y15"/>
  <c r="AD15"/>
  <c r="Z16"/>
  <c r="L51"/>
  <c r="AE51" s="1"/>
  <c r="AG10"/>
  <c r="AE40"/>
  <c r="AG40" s="1"/>
  <c r="L39"/>
  <c r="AD52"/>
  <c r="AG52"/>
  <c r="E57"/>
  <c r="O57"/>
  <c r="L13"/>
  <c r="L57" i="72"/>
  <c r="K57" i="66"/>
  <c r="J57" s="1"/>
  <c r="U57"/>
  <c r="T57" s="1"/>
  <c r="Y10"/>
  <c r="AC57"/>
  <c r="L12"/>
  <c r="AE12" s="1"/>
  <c r="AG12" s="1"/>
  <c r="L15"/>
  <c r="AE15" s="1"/>
  <c r="Y16"/>
  <c r="AD54" i="72"/>
  <c r="AG54"/>
  <c r="AG10"/>
  <c r="AD51" i="66"/>
  <c r="AG51"/>
  <c r="P57"/>
  <c r="X57"/>
  <c r="W57" s="1"/>
  <c r="AB57"/>
  <c r="AA57" s="1"/>
  <c r="Z57" s="1"/>
  <c r="L11"/>
  <c r="L14"/>
  <c r="AF57" i="80"/>
  <c r="L57" i="66" l="1"/>
  <c r="Y57"/>
  <c r="AC56" i="80"/>
  <c r="AB56"/>
  <c r="AA56"/>
  <c r="X56"/>
  <c r="W56"/>
  <c r="U56"/>
  <c r="P56"/>
  <c r="O56"/>
  <c r="K56"/>
  <c r="F56"/>
  <c r="E56"/>
  <c r="AC55"/>
  <c r="AB55"/>
  <c r="AA55"/>
  <c r="X55"/>
  <c r="W55"/>
  <c r="U55"/>
  <c r="P55"/>
  <c r="O55"/>
  <c r="V55" s="1"/>
  <c r="K55"/>
  <c r="F55"/>
  <c r="Z55" s="1"/>
  <c r="E55"/>
  <c r="Y55" s="1"/>
  <c r="AC54"/>
  <c r="AB54"/>
  <c r="AA54"/>
  <c r="X54"/>
  <c r="W54"/>
  <c r="U54"/>
  <c r="P54"/>
  <c r="O54"/>
  <c r="K54"/>
  <c r="F54"/>
  <c r="E54"/>
  <c r="AC53"/>
  <c r="AB53"/>
  <c r="AA53"/>
  <c r="X53"/>
  <c r="W53"/>
  <c r="U53"/>
  <c r="P53"/>
  <c r="O53"/>
  <c r="K53"/>
  <c r="AD53" s="1"/>
  <c r="F53"/>
  <c r="E53"/>
  <c r="Y53" s="1"/>
  <c r="AC52"/>
  <c r="AB52"/>
  <c r="AA52"/>
  <c r="X52"/>
  <c r="W52"/>
  <c r="U52"/>
  <c r="P52"/>
  <c r="O52"/>
  <c r="K52"/>
  <c r="F52"/>
  <c r="E52"/>
  <c r="U51"/>
  <c r="S51"/>
  <c r="S57" s="1"/>
  <c r="R57" s="1"/>
  <c r="R51"/>
  <c r="Q51"/>
  <c r="N51"/>
  <c r="M51"/>
  <c r="M57" s="1"/>
  <c r="I51"/>
  <c r="H51"/>
  <c r="H57" s="1"/>
  <c r="G51"/>
  <c r="D51"/>
  <c r="D57" s="1"/>
  <c r="C57" s="1"/>
  <c r="C51"/>
  <c r="AC50"/>
  <c r="AB50"/>
  <c r="AA50"/>
  <c r="X50"/>
  <c r="W50"/>
  <c r="U50"/>
  <c r="P50"/>
  <c r="O50"/>
  <c r="K50"/>
  <c r="F50"/>
  <c r="Z50" s="1"/>
  <c r="E50"/>
  <c r="Y50" s="1"/>
  <c r="AC49"/>
  <c r="AB49"/>
  <c r="AA49"/>
  <c r="X49"/>
  <c r="W49"/>
  <c r="U49"/>
  <c r="P49"/>
  <c r="O49"/>
  <c r="K49"/>
  <c r="F49"/>
  <c r="E49"/>
  <c r="AC48"/>
  <c r="AB48"/>
  <c r="AA48"/>
  <c r="X48"/>
  <c r="W48"/>
  <c r="U48"/>
  <c r="P48"/>
  <c r="O48"/>
  <c r="V48" s="1"/>
  <c r="K48"/>
  <c r="F48"/>
  <c r="Z48" s="1"/>
  <c r="E48"/>
  <c r="Y48" s="1"/>
  <c r="AC47"/>
  <c r="AB47"/>
  <c r="AA47"/>
  <c r="X47"/>
  <c r="W47"/>
  <c r="U47"/>
  <c r="P47"/>
  <c r="O47"/>
  <c r="K47"/>
  <c r="F47"/>
  <c r="E47"/>
  <c r="AC46"/>
  <c r="AB46"/>
  <c r="AA46"/>
  <c r="X46"/>
  <c r="W46"/>
  <c r="U46"/>
  <c r="P46"/>
  <c r="O46"/>
  <c r="V46" s="1"/>
  <c r="K46"/>
  <c r="F46"/>
  <c r="Z46" s="1"/>
  <c r="E46"/>
  <c r="AC45"/>
  <c r="AB45"/>
  <c r="AA45"/>
  <c r="X45"/>
  <c r="W45"/>
  <c r="U45"/>
  <c r="P45"/>
  <c r="O45"/>
  <c r="K45"/>
  <c r="F45"/>
  <c r="E45"/>
  <c r="AC44"/>
  <c r="AB44"/>
  <c r="AA44"/>
  <c r="X44"/>
  <c r="W44"/>
  <c r="U44"/>
  <c r="P44"/>
  <c r="O44"/>
  <c r="K44"/>
  <c r="F44"/>
  <c r="Z44" s="1"/>
  <c r="E44"/>
  <c r="Y44" s="1"/>
  <c r="AC43"/>
  <c r="AB43"/>
  <c r="AA43"/>
  <c r="X43"/>
  <c r="W43"/>
  <c r="U43"/>
  <c r="P43"/>
  <c r="O43"/>
  <c r="K43"/>
  <c r="F43"/>
  <c r="E43"/>
  <c r="AC42"/>
  <c r="AB42"/>
  <c r="AA42"/>
  <c r="X42"/>
  <c r="W42"/>
  <c r="U42"/>
  <c r="P42"/>
  <c r="O42"/>
  <c r="K42"/>
  <c r="F42"/>
  <c r="E42"/>
  <c r="Y42" s="1"/>
  <c r="AC41"/>
  <c r="AB41"/>
  <c r="AA41"/>
  <c r="X41"/>
  <c r="W41"/>
  <c r="U41"/>
  <c r="P41"/>
  <c r="O41"/>
  <c r="K41"/>
  <c r="F41"/>
  <c r="E41"/>
  <c r="AC40"/>
  <c r="AB40"/>
  <c r="AA40"/>
  <c r="X40"/>
  <c r="W40"/>
  <c r="U40"/>
  <c r="P40"/>
  <c r="O40"/>
  <c r="V40" s="1"/>
  <c r="K40"/>
  <c r="K39" s="1"/>
  <c r="F40"/>
  <c r="Z40" s="1"/>
  <c r="E40"/>
  <c r="Y40" s="1"/>
  <c r="AC39"/>
  <c r="AB39"/>
  <c r="AA39"/>
  <c r="X39"/>
  <c r="W39"/>
  <c r="U39"/>
  <c r="P39"/>
  <c r="O39"/>
  <c r="F39"/>
  <c r="E39"/>
  <c r="AC38"/>
  <c r="AB38"/>
  <c r="AA38"/>
  <c r="X38"/>
  <c r="W38"/>
  <c r="U38"/>
  <c r="P38"/>
  <c r="V38" s="1"/>
  <c r="O38"/>
  <c r="K38"/>
  <c r="F38"/>
  <c r="L38" s="1"/>
  <c r="E38"/>
  <c r="AC37"/>
  <c r="AB37"/>
  <c r="AA37"/>
  <c r="X37"/>
  <c r="W37"/>
  <c r="U37"/>
  <c r="P37"/>
  <c r="O37"/>
  <c r="K37"/>
  <c r="F37"/>
  <c r="E37"/>
  <c r="AC36"/>
  <c r="AB36"/>
  <c r="AA36"/>
  <c r="Z36"/>
  <c r="X36"/>
  <c r="W36"/>
  <c r="U36"/>
  <c r="P36"/>
  <c r="O36"/>
  <c r="V36" s="1"/>
  <c r="K36"/>
  <c r="F36"/>
  <c r="E36"/>
  <c r="L36" s="1"/>
  <c r="AC35"/>
  <c r="AB35"/>
  <c r="AA35"/>
  <c r="X35"/>
  <c r="W35"/>
  <c r="U35"/>
  <c r="P35"/>
  <c r="O35"/>
  <c r="K35"/>
  <c r="F35"/>
  <c r="E35"/>
  <c r="AC34"/>
  <c r="AB34"/>
  <c r="AA34"/>
  <c r="X34"/>
  <c r="W34"/>
  <c r="U34"/>
  <c r="P34"/>
  <c r="O34"/>
  <c r="K34"/>
  <c r="L34" s="1"/>
  <c r="F34"/>
  <c r="Z34" s="1"/>
  <c r="E34"/>
  <c r="Y34" s="1"/>
  <c r="AC33"/>
  <c r="AB33"/>
  <c r="AA33"/>
  <c r="X33"/>
  <c r="W33"/>
  <c r="U33"/>
  <c r="P33"/>
  <c r="O33"/>
  <c r="F33"/>
  <c r="E33"/>
  <c r="AC32"/>
  <c r="AB32"/>
  <c r="AA32"/>
  <c r="X32"/>
  <c r="W32"/>
  <c r="U32"/>
  <c r="P32"/>
  <c r="O32"/>
  <c r="F32"/>
  <c r="E32"/>
  <c r="AC31"/>
  <c r="AB31"/>
  <c r="AA31"/>
  <c r="X31"/>
  <c r="W31"/>
  <c r="Z39" l="1"/>
  <c r="V34"/>
  <c r="Z38"/>
  <c r="Z42"/>
  <c r="V42"/>
  <c r="L44"/>
  <c r="V49"/>
  <c r="V50"/>
  <c r="L35"/>
  <c r="V43"/>
  <c r="L50"/>
  <c r="V52"/>
  <c r="Z53"/>
  <c r="V53"/>
  <c r="V56"/>
  <c r="V33"/>
  <c r="Y35"/>
  <c r="Z37"/>
  <c r="V41"/>
  <c r="L43"/>
  <c r="V44"/>
  <c r="Z45"/>
  <c r="V47"/>
  <c r="L49"/>
  <c r="AC51"/>
  <c r="AB51" s="1"/>
  <c r="L52"/>
  <c r="V54"/>
  <c r="L56"/>
  <c r="AE56" s="1"/>
  <c r="AD56" s="1"/>
  <c r="F51"/>
  <c r="G57"/>
  <c r="Z41"/>
  <c r="Y45"/>
  <c r="Z47"/>
  <c r="AA51"/>
  <c r="Z54"/>
  <c r="Z32"/>
  <c r="Y32" s="1"/>
  <c r="Y39"/>
  <c r="Z33"/>
  <c r="Y33" s="1"/>
  <c r="Y36"/>
  <c r="L37"/>
  <c r="Y38"/>
  <c r="Y41"/>
  <c r="Z43"/>
  <c r="L45"/>
  <c r="L46"/>
  <c r="Y47"/>
  <c r="Z49"/>
  <c r="E51"/>
  <c r="Z52"/>
  <c r="Y54"/>
  <c r="Z56"/>
  <c r="P51"/>
  <c r="O51" s="1"/>
  <c r="Q57"/>
  <c r="Y37"/>
  <c r="V35"/>
  <c r="V32"/>
  <c r="AE32" s="1"/>
  <c r="AD32" s="1"/>
  <c r="Z35"/>
  <c r="V37"/>
  <c r="V39"/>
  <c r="L40"/>
  <c r="AE40" s="1"/>
  <c r="AD40" s="1"/>
  <c r="L41"/>
  <c r="L42"/>
  <c r="Y43"/>
  <c r="V45"/>
  <c r="Y46"/>
  <c r="L47"/>
  <c r="L48"/>
  <c r="Y49"/>
  <c r="W51"/>
  <c r="V51" s="1"/>
  <c r="Y52"/>
  <c r="L53"/>
  <c r="L54"/>
  <c r="L55"/>
  <c r="AE55" s="1"/>
  <c r="AD55" s="1"/>
  <c r="Y56"/>
  <c r="U31"/>
  <c r="P31"/>
  <c r="O31"/>
  <c r="K31"/>
  <c r="F31"/>
  <c r="E31"/>
  <c r="AC30"/>
  <c r="AB30"/>
  <c r="AA30"/>
  <c r="Z30"/>
  <c r="X30"/>
  <c r="W30"/>
  <c r="U30"/>
  <c r="P30"/>
  <c r="O30"/>
  <c r="V30" s="1"/>
  <c r="K30"/>
  <c r="F30"/>
  <c r="E30"/>
  <c r="L30" s="1"/>
  <c r="AC29"/>
  <c r="AB29"/>
  <c r="AA29"/>
  <c r="X29"/>
  <c r="W29"/>
  <c r="U29"/>
  <c r="P29"/>
  <c r="O29"/>
  <c r="K29"/>
  <c r="F29"/>
  <c r="E29"/>
  <c r="AC28"/>
  <c r="AB28"/>
  <c r="AA28"/>
  <c r="X28"/>
  <c r="W28"/>
  <c r="U28"/>
  <c r="P28"/>
  <c r="O28"/>
  <c r="K28"/>
  <c r="F28"/>
  <c r="Z28" s="1"/>
  <c r="E28"/>
  <c r="Y28" s="1"/>
  <c r="AC27"/>
  <c r="AB27"/>
  <c r="AA27"/>
  <c r="X27"/>
  <c r="W27"/>
  <c r="U27"/>
  <c r="P27"/>
  <c r="O27"/>
  <c r="K27"/>
  <c r="F27"/>
  <c r="E27"/>
  <c r="AC26"/>
  <c r="AB26"/>
  <c r="AA26"/>
  <c r="X26"/>
  <c r="W26"/>
  <c r="U26"/>
  <c r="P26"/>
  <c r="O26"/>
  <c r="K26"/>
  <c r="F26"/>
  <c r="Z26" s="1"/>
  <c r="E26"/>
  <c r="Y26" s="1"/>
  <c r="AC25"/>
  <c r="AB25"/>
  <c r="AA25"/>
  <c r="X25"/>
  <c r="W25"/>
  <c r="U25"/>
  <c r="P25"/>
  <c r="O25"/>
  <c r="K25"/>
  <c r="F25"/>
  <c r="E25"/>
  <c r="AC24"/>
  <c r="AB24"/>
  <c r="AA24"/>
  <c r="X24"/>
  <c r="W24"/>
  <c r="U24"/>
  <c r="P24"/>
  <c r="O24"/>
  <c r="V24" s="1"/>
  <c r="K24"/>
  <c r="F24"/>
  <c r="Z24" s="1"/>
  <c r="E24"/>
  <c r="Y24" s="1"/>
  <c r="AC23"/>
  <c r="AB23"/>
  <c r="AA23"/>
  <c r="X23"/>
  <c r="W23"/>
  <c r="U23"/>
  <c r="P23"/>
  <c r="O23"/>
  <c r="K23"/>
  <c r="F23"/>
  <c r="E23"/>
  <c r="AC22"/>
  <c r="AB22"/>
  <c r="AA22"/>
  <c r="X22"/>
  <c r="W22"/>
  <c r="U22"/>
  <c r="P22"/>
  <c r="O22"/>
  <c r="K22"/>
  <c r="F22"/>
  <c r="E22"/>
  <c r="Y22" s="1"/>
  <c r="AC21"/>
  <c r="AB21"/>
  <c r="AA21"/>
  <c r="X21"/>
  <c r="W21"/>
  <c r="U21"/>
  <c r="P21"/>
  <c r="O21"/>
  <c r="K21"/>
  <c r="F21"/>
  <c r="E21"/>
  <c r="AC20"/>
  <c r="AB20"/>
  <c r="AA20"/>
  <c r="X20"/>
  <c r="W20"/>
  <c r="U20"/>
  <c r="P20"/>
  <c r="O20"/>
  <c r="K20"/>
  <c r="F20"/>
  <c r="E20"/>
  <c r="AC19"/>
  <c r="AB19"/>
  <c r="AA19"/>
  <c r="X19"/>
  <c r="W19"/>
  <c r="U19"/>
  <c r="P19"/>
  <c r="O19"/>
  <c r="K19"/>
  <c r="F19"/>
  <c r="E19"/>
  <c r="AC18"/>
  <c r="AB18"/>
  <c r="AA18"/>
  <c r="X18"/>
  <c r="W18"/>
  <c r="U18"/>
  <c r="P18"/>
  <c r="O18"/>
  <c r="K18"/>
  <c r="F18"/>
  <c r="E18"/>
  <c r="Y18" s="1"/>
  <c r="AC17"/>
  <c r="AB17"/>
  <c r="AA17"/>
  <c r="X17"/>
  <c r="W17"/>
  <c r="U17"/>
  <c r="AD17" s="1"/>
  <c r="P17"/>
  <c r="O17"/>
  <c r="K17"/>
  <c r="F17"/>
  <c r="Z17" s="1"/>
  <c r="Y17" s="1"/>
  <c r="E17"/>
  <c r="AC16"/>
  <c r="AB16"/>
  <c r="AA16"/>
  <c r="Z16" s="1"/>
  <c r="X16"/>
  <c r="W16"/>
  <c r="P16"/>
  <c r="O16"/>
  <c r="K16"/>
  <c r="F16"/>
  <c r="E16"/>
  <c r="L16" s="1"/>
  <c r="AC15"/>
  <c r="AB15"/>
  <c r="AA15"/>
  <c r="X15"/>
  <c r="W15"/>
  <c r="U15"/>
  <c r="P15"/>
  <c r="O15"/>
  <c r="K15"/>
  <c r="F15"/>
  <c r="E15"/>
  <c r="AC14"/>
  <c r="AB14"/>
  <c r="AA14"/>
  <c r="Z14"/>
  <c r="X14"/>
  <c r="W14"/>
  <c r="U14"/>
  <c r="P14"/>
  <c r="O14"/>
  <c r="V14" s="1"/>
  <c r="K14"/>
  <c r="AD14" s="1"/>
  <c r="F14"/>
  <c r="E14"/>
  <c r="L14" s="1"/>
  <c r="AC13"/>
  <c r="AB13"/>
  <c r="AA13"/>
  <c r="X13"/>
  <c r="W13"/>
  <c r="U13"/>
  <c r="P13"/>
  <c r="O13"/>
  <c r="K13"/>
  <c r="F13"/>
  <c r="E13"/>
  <c r="AC12"/>
  <c r="AB12"/>
  <c r="AA12"/>
  <c r="Z12"/>
  <c r="X12"/>
  <c r="W12"/>
  <c r="U12"/>
  <c r="P12"/>
  <c r="O12"/>
  <c r="V12" s="1"/>
  <c r="K12"/>
  <c r="AD12" s="1"/>
  <c r="F12"/>
  <c r="E12"/>
  <c r="L12" s="1"/>
  <c r="AC11"/>
  <c r="AB11"/>
  <c r="AA11"/>
  <c r="X11"/>
  <c r="W11"/>
  <c r="U11"/>
  <c r="P11"/>
  <c r="O11"/>
  <c r="K11"/>
  <c r="F11"/>
  <c r="E11"/>
  <c r="AC10"/>
  <c r="AB10"/>
  <c r="AA10"/>
  <c r="X10"/>
  <c r="W10"/>
  <c r="U10"/>
  <c r="P10"/>
  <c r="O10"/>
  <c r="K10"/>
  <c r="AD10" s="1"/>
  <c r="F10"/>
  <c r="Z10" s="1"/>
  <c r="E10"/>
  <c r="Y10" s="1"/>
  <c r="V10" l="1"/>
  <c r="Y11"/>
  <c r="L18"/>
  <c r="Z20"/>
  <c r="V20"/>
  <c r="Z22"/>
  <c r="V22"/>
  <c r="V25"/>
  <c r="V26"/>
  <c r="V28"/>
  <c r="Z31"/>
  <c r="L13"/>
  <c r="L15"/>
  <c r="Z18"/>
  <c r="V23"/>
  <c r="L26"/>
  <c r="L27"/>
  <c r="L28"/>
  <c r="L29"/>
  <c r="L39"/>
  <c r="L10"/>
  <c r="Z11"/>
  <c r="Y13"/>
  <c r="Y15"/>
  <c r="Y16"/>
  <c r="V18"/>
  <c r="V19"/>
  <c r="V21"/>
  <c r="L23"/>
  <c r="AE23" s="1"/>
  <c r="AD23" s="1"/>
  <c r="L25"/>
  <c r="Y27"/>
  <c r="Y29"/>
  <c r="Z51"/>
  <c r="Y51" s="1"/>
  <c r="X51" s="1"/>
  <c r="Y31"/>
  <c r="AE52"/>
  <c r="L51"/>
  <c r="K51" s="1"/>
  <c r="Z19"/>
  <c r="Z21"/>
  <c r="P57"/>
  <c r="O57" s="1"/>
  <c r="N57" s="1"/>
  <c r="F57"/>
  <c r="K57"/>
  <c r="L11"/>
  <c r="Y12"/>
  <c r="V13"/>
  <c r="Y14"/>
  <c r="V15"/>
  <c r="L17"/>
  <c r="V17"/>
  <c r="AE18"/>
  <c r="AD18" s="1"/>
  <c r="Y19"/>
  <c r="L20"/>
  <c r="Y21"/>
  <c r="Z23"/>
  <c r="Z25"/>
  <c r="V27"/>
  <c r="V29"/>
  <c r="Y30"/>
  <c r="L31"/>
  <c r="AG32"/>
  <c r="E57"/>
  <c r="W57"/>
  <c r="V11"/>
  <c r="Z13"/>
  <c r="Z15"/>
  <c r="L19"/>
  <c r="Y20"/>
  <c r="L21"/>
  <c r="L22"/>
  <c r="Y23"/>
  <c r="L24"/>
  <c r="Y25"/>
  <c r="Z27"/>
  <c r="Z29"/>
  <c r="V31"/>
  <c r="AG40"/>
  <c r="AE37"/>
  <c r="AF57" i="79"/>
  <c r="I57"/>
  <c r="AC56"/>
  <c r="AB56"/>
  <c r="AA56"/>
  <c r="X56"/>
  <c r="W56"/>
  <c r="U56"/>
  <c r="P56"/>
  <c r="O56"/>
  <c r="K56"/>
  <c r="AD56" s="1"/>
  <c r="F56"/>
  <c r="E56"/>
  <c r="L56" s="1"/>
  <c r="AC55"/>
  <c r="AB55"/>
  <c r="AA55"/>
  <c r="X55"/>
  <c r="W55"/>
  <c r="U55"/>
  <c r="P55"/>
  <c r="O55"/>
  <c r="V55" s="1"/>
  <c r="K55"/>
  <c r="AD55" s="1"/>
  <c r="F55"/>
  <c r="Z55" s="1"/>
  <c r="E55"/>
  <c r="L55" s="1"/>
  <c r="AC54"/>
  <c r="AB54"/>
  <c r="AA54"/>
  <c r="X54"/>
  <c r="W54"/>
  <c r="U54"/>
  <c r="P54"/>
  <c r="Z54" s="1"/>
  <c r="Y54" s="1"/>
  <c r="O54"/>
  <c r="K54"/>
  <c r="AD54" s="1"/>
  <c r="F54"/>
  <c r="E54"/>
  <c r="AC53"/>
  <c r="AB53"/>
  <c r="AA53"/>
  <c r="X53"/>
  <c r="W53"/>
  <c r="U53"/>
  <c r="P53"/>
  <c r="O53"/>
  <c r="K53"/>
  <c r="F53"/>
  <c r="E53"/>
  <c r="AC52"/>
  <c r="AB52"/>
  <c r="AA52"/>
  <c r="X52"/>
  <c r="W52"/>
  <c r="U52"/>
  <c r="P52"/>
  <c r="V52" s="1"/>
  <c r="O52"/>
  <c r="K52"/>
  <c r="K51" s="1"/>
  <c r="F52"/>
  <c r="Z52" s="1"/>
  <c r="Y52" s="1"/>
  <c r="E52"/>
  <c r="S51"/>
  <c r="S57" s="1"/>
  <c r="R51"/>
  <c r="R57" s="1"/>
  <c r="Q51"/>
  <c r="N51"/>
  <c r="N57" s="1"/>
  <c r="M51"/>
  <c r="O51" s="1"/>
  <c r="I51"/>
  <c r="H51"/>
  <c r="H57" s="1"/>
  <c r="G51"/>
  <c r="G57" s="1"/>
  <c r="D51"/>
  <c r="D57" s="1"/>
  <c r="C51"/>
  <c r="AC50"/>
  <c r="AB50"/>
  <c r="AA50"/>
  <c r="X50"/>
  <c r="W50"/>
  <c r="U50"/>
  <c r="P50"/>
  <c r="O50"/>
  <c r="K50"/>
  <c r="AD50" s="1"/>
  <c r="F50"/>
  <c r="E50"/>
  <c r="AC49"/>
  <c r="AB49"/>
  <c r="AA49"/>
  <c r="X49"/>
  <c r="W49"/>
  <c r="U49"/>
  <c r="P49"/>
  <c r="O49"/>
  <c r="K49"/>
  <c r="AD49" s="1"/>
  <c r="F49"/>
  <c r="E49"/>
  <c r="AC48"/>
  <c r="AB48"/>
  <c r="AA48"/>
  <c r="X48"/>
  <c r="W48"/>
  <c r="U48"/>
  <c r="P48"/>
  <c r="O48"/>
  <c r="K48"/>
  <c r="AD48" s="1"/>
  <c r="F48"/>
  <c r="E48"/>
  <c r="Y48" s="1"/>
  <c r="AC47"/>
  <c r="AB47"/>
  <c r="AA47"/>
  <c r="X47"/>
  <c r="W47"/>
  <c r="U47"/>
  <c r="P47"/>
  <c r="Z47" s="1"/>
  <c r="O47"/>
  <c r="K47"/>
  <c r="F47"/>
  <c r="E47"/>
  <c r="AC46"/>
  <c r="AB46"/>
  <c r="AA46"/>
  <c r="X46"/>
  <c r="W46"/>
  <c r="U46"/>
  <c r="P46"/>
  <c r="O46"/>
  <c r="V46" s="1"/>
  <c r="K46"/>
  <c r="F46"/>
  <c r="E46"/>
  <c r="AC45"/>
  <c r="AB45"/>
  <c r="AA45"/>
  <c r="X45"/>
  <c r="W45"/>
  <c r="U45"/>
  <c r="P45"/>
  <c r="V45" s="1"/>
  <c r="O45"/>
  <c r="K45"/>
  <c r="AD45" s="1"/>
  <c r="F45"/>
  <c r="Z45" s="1"/>
  <c r="Y45" s="1"/>
  <c r="E45"/>
  <c r="AC44"/>
  <c r="AB44"/>
  <c r="AA44"/>
  <c r="X44"/>
  <c r="W44"/>
  <c r="U44"/>
  <c r="P44"/>
  <c r="Z44" s="1"/>
  <c r="O44"/>
  <c r="K44"/>
  <c r="AD44" s="1"/>
  <c r="F44"/>
  <c r="E44"/>
  <c r="AC43"/>
  <c r="AB43"/>
  <c r="AA43"/>
  <c r="X43"/>
  <c r="W43"/>
  <c r="U43"/>
  <c r="P43"/>
  <c r="V43" s="1"/>
  <c r="O43"/>
  <c r="K43"/>
  <c r="F43"/>
  <c r="Z43" s="1"/>
  <c r="E43"/>
  <c r="Y43" s="1"/>
  <c r="AC42"/>
  <c r="AB42"/>
  <c r="AA42"/>
  <c r="X42"/>
  <c r="W42"/>
  <c r="U42"/>
  <c r="AD42" s="1"/>
  <c r="P42"/>
  <c r="O42"/>
  <c r="V42" s="1"/>
  <c r="K42"/>
  <c r="F42"/>
  <c r="E42"/>
  <c r="AC41"/>
  <c r="AB41"/>
  <c r="AA41"/>
  <c r="X41"/>
  <c r="W41"/>
  <c r="U41"/>
  <c r="P41"/>
  <c r="O41"/>
  <c r="V41" s="1"/>
  <c r="K41"/>
  <c r="F41"/>
  <c r="Z41" s="1"/>
  <c r="E41"/>
  <c r="Y41" s="1"/>
  <c r="AC40"/>
  <c r="AB40"/>
  <c r="AA40"/>
  <c r="X40"/>
  <c r="W40"/>
  <c r="U40"/>
  <c r="P40"/>
  <c r="O40"/>
  <c r="V40" s="1"/>
  <c r="K40"/>
  <c r="K39" s="1"/>
  <c r="F40"/>
  <c r="Z40" s="1"/>
  <c r="E40"/>
  <c r="Y40" s="1"/>
  <c r="AC39"/>
  <c r="AB39"/>
  <c r="AA39"/>
  <c r="Z39" s="1"/>
  <c r="X39"/>
  <c r="W39"/>
  <c r="U39"/>
  <c r="P39"/>
  <c r="O39"/>
  <c r="V39" s="1"/>
  <c r="F39"/>
  <c r="E39"/>
  <c r="AC38"/>
  <c r="AB38"/>
  <c r="AA38"/>
  <c r="X38"/>
  <c r="W38"/>
  <c r="U38"/>
  <c r="P38"/>
  <c r="O38"/>
  <c r="V38" s="1"/>
  <c r="K38"/>
  <c r="AD38" s="1"/>
  <c r="F38"/>
  <c r="Z38" s="1"/>
  <c r="E38"/>
  <c r="AC37"/>
  <c r="AB37"/>
  <c r="AA37"/>
  <c r="X37"/>
  <c r="W37"/>
  <c r="U37"/>
  <c r="P37"/>
  <c r="O37"/>
  <c r="K37"/>
  <c r="AD37" s="1"/>
  <c r="F37"/>
  <c r="E37"/>
  <c r="AC36"/>
  <c r="AB36"/>
  <c r="AA36"/>
  <c r="X36"/>
  <c r="W36"/>
  <c r="U36"/>
  <c r="P36"/>
  <c r="O36"/>
  <c r="K36"/>
  <c r="AD36" s="1"/>
  <c r="F36"/>
  <c r="E36"/>
  <c r="AC35"/>
  <c r="AB35"/>
  <c r="AA35"/>
  <c r="X35"/>
  <c r="W35"/>
  <c r="U35"/>
  <c r="P35"/>
  <c r="O35"/>
  <c r="K35"/>
  <c r="AD35" s="1"/>
  <c r="F35"/>
  <c r="E35"/>
  <c r="AC34"/>
  <c r="AB34"/>
  <c r="AA34"/>
  <c r="X34"/>
  <c r="W34"/>
  <c r="U34"/>
  <c r="P34"/>
  <c r="O34"/>
  <c r="V34" s="1"/>
  <c r="K34"/>
  <c r="F34"/>
  <c r="Z34" s="1"/>
  <c r="E34"/>
  <c r="AC33"/>
  <c r="AB33"/>
  <c r="AA33"/>
  <c r="X33"/>
  <c r="W33"/>
  <c r="U33"/>
  <c r="P33"/>
  <c r="O33"/>
  <c r="F33"/>
  <c r="Z33" s="1"/>
  <c r="E33"/>
  <c r="AC32"/>
  <c r="AB32"/>
  <c r="AA32"/>
  <c r="X32"/>
  <c r="W32"/>
  <c r="U32"/>
  <c r="P32"/>
  <c r="O32"/>
  <c r="F32"/>
  <c r="Z32" s="1"/>
  <c r="Y32" s="1"/>
  <c r="E32"/>
  <c r="AC31"/>
  <c r="AB31"/>
  <c r="AA31"/>
  <c r="Z31"/>
  <c r="X31"/>
  <c r="W31"/>
  <c r="U31"/>
  <c r="P31"/>
  <c r="O31"/>
  <c r="K31"/>
  <c r="AD31" s="1"/>
  <c r="F31"/>
  <c r="E31"/>
  <c r="Y31" s="1"/>
  <c r="AC30"/>
  <c r="AB30"/>
  <c r="AA30"/>
  <c r="X30"/>
  <c r="W30"/>
  <c r="U30"/>
  <c r="P30"/>
  <c r="O30"/>
  <c r="K30"/>
  <c r="AD30" s="1"/>
  <c r="F30"/>
  <c r="E30"/>
  <c r="Y30" s="1"/>
  <c r="AC29"/>
  <c r="AB29"/>
  <c r="AA29"/>
  <c r="X29"/>
  <c r="W29"/>
  <c r="U29"/>
  <c r="P29"/>
  <c r="O29"/>
  <c r="K29"/>
  <c r="F29"/>
  <c r="E29"/>
  <c r="Y29" s="1"/>
  <c r="AC28"/>
  <c r="AB28"/>
  <c r="AA28"/>
  <c r="X28"/>
  <c r="W28"/>
  <c r="U28"/>
  <c r="P28"/>
  <c r="O28"/>
  <c r="K28"/>
  <c r="F28"/>
  <c r="E28"/>
  <c r="AC27"/>
  <c r="AB27"/>
  <c r="AA27"/>
  <c r="X27"/>
  <c r="W27"/>
  <c r="U27"/>
  <c r="P27"/>
  <c r="O27"/>
  <c r="V27" s="1"/>
  <c r="K27"/>
  <c r="F27"/>
  <c r="Z27" s="1"/>
  <c r="E27"/>
  <c r="AC26"/>
  <c r="AB26"/>
  <c r="AA26"/>
  <c r="X26"/>
  <c r="W26"/>
  <c r="U26"/>
  <c r="P26"/>
  <c r="O26"/>
  <c r="V26" s="1"/>
  <c r="K26"/>
  <c r="F26"/>
  <c r="Z26" s="1"/>
  <c r="E26"/>
  <c r="L26" s="1"/>
  <c r="AC25"/>
  <c r="AB25"/>
  <c r="AA25"/>
  <c r="X25"/>
  <c r="W25"/>
  <c r="U25"/>
  <c r="P25"/>
  <c r="O25"/>
  <c r="K25"/>
  <c r="AD25" s="1"/>
  <c r="F25"/>
  <c r="E25"/>
  <c r="Y25" s="1"/>
  <c r="AC24"/>
  <c r="AB24"/>
  <c r="AA24"/>
  <c r="X24"/>
  <c r="W24"/>
  <c r="U24"/>
  <c r="P24"/>
  <c r="O24"/>
  <c r="K24"/>
  <c r="F24"/>
  <c r="E24"/>
  <c r="Y24" s="1"/>
  <c r="AC23"/>
  <c r="AB23"/>
  <c r="AA23"/>
  <c r="X23"/>
  <c r="W23"/>
  <c r="U23"/>
  <c r="P23"/>
  <c r="O23"/>
  <c r="K23"/>
  <c r="F23"/>
  <c r="E23"/>
  <c r="AC22"/>
  <c r="AB22"/>
  <c r="AA22"/>
  <c r="X22"/>
  <c r="W22"/>
  <c r="U22"/>
  <c r="P22"/>
  <c r="O22"/>
  <c r="V22" s="1"/>
  <c r="K22"/>
  <c r="F22"/>
  <c r="Z22" s="1"/>
  <c r="E22"/>
  <c r="L22" s="1"/>
  <c r="AC21"/>
  <c r="AB21"/>
  <c r="AA21"/>
  <c r="X21"/>
  <c r="W21"/>
  <c r="U21"/>
  <c r="P21"/>
  <c r="O21"/>
  <c r="K21"/>
  <c r="AD21" s="1"/>
  <c r="F21"/>
  <c r="E21"/>
  <c r="Y21" s="1"/>
  <c r="AC20"/>
  <c r="AB20"/>
  <c r="AA20"/>
  <c r="X20"/>
  <c r="W20"/>
  <c r="U20"/>
  <c r="P20"/>
  <c r="O20"/>
  <c r="V20" s="1"/>
  <c r="K20"/>
  <c r="F20"/>
  <c r="Z20" s="1"/>
  <c r="E20"/>
  <c r="AC19"/>
  <c r="AB19"/>
  <c r="AA19"/>
  <c r="Z19" s="1"/>
  <c r="X19"/>
  <c r="W19"/>
  <c r="U19"/>
  <c r="P19"/>
  <c r="O19"/>
  <c r="K19"/>
  <c r="AD19" s="1"/>
  <c r="F19"/>
  <c r="E19"/>
  <c r="Y19" s="1"/>
  <c r="AE55" l="1"/>
  <c r="Y22"/>
  <c r="Y26"/>
  <c r="Z37"/>
  <c r="Y39"/>
  <c r="L43"/>
  <c r="L45"/>
  <c r="Z50"/>
  <c r="L52"/>
  <c r="Y55"/>
  <c r="Y56"/>
  <c r="V57" i="80"/>
  <c r="U57" s="1"/>
  <c r="T57" s="1"/>
  <c r="AE31"/>
  <c r="L19" i="79"/>
  <c r="V19"/>
  <c r="V21"/>
  <c r="L23"/>
  <c r="AD23"/>
  <c r="Z23"/>
  <c r="Z24"/>
  <c r="V24"/>
  <c r="V25"/>
  <c r="AD28"/>
  <c r="Z28"/>
  <c r="Z29"/>
  <c r="V29"/>
  <c r="V30"/>
  <c r="L31"/>
  <c r="V33"/>
  <c r="Z35"/>
  <c r="V35"/>
  <c r="Z36"/>
  <c r="V36"/>
  <c r="V37"/>
  <c r="AD41"/>
  <c r="V44"/>
  <c r="AD46"/>
  <c r="Z46"/>
  <c r="Z48"/>
  <c r="V48"/>
  <c r="Z49"/>
  <c r="V49"/>
  <c r="V50"/>
  <c r="U51"/>
  <c r="AD53"/>
  <c r="Z53"/>
  <c r="V54"/>
  <c r="V56"/>
  <c r="AE56" s="1"/>
  <c r="AE19" i="80"/>
  <c r="AD19" s="1"/>
  <c r="AE27"/>
  <c r="AG23"/>
  <c r="AE15"/>
  <c r="AD15" s="1"/>
  <c r="Z57"/>
  <c r="Y57" s="1"/>
  <c r="X57" s="1"/>
  <c r="AD27"/>
  <c r="AG27"/>
  <c r="AB51" i="79"/>
  <c r="AA51" s="1"/>
  <c r="AD37" i="80"/>
  <c r="AG37"/>
  <c r="V23" i="79"/>
  <c r="L27"/>
  <c r="AE27" s="1"/>
  <c r="AD27" s="1"/>
  <c r="L28"/>
  <c r="V28"/>
  <c r="V32"/>
  <c r="L37"/>
  <c r="AE37" s="1"/>
  <c r="AG37" s="1"/>
  <c r="L38"/>
  <c r="AE38" s="1"/>
  <c r="L44"/>
  <c r="AE44" s="1"/>
  <c r="L46"/>
  <c r="AE46" s="1"/>
  <c r="AG46" s="1"/>
  <c r="L47"/>
  <c r="V47"/>
  <c r="L50"/>
  <c r="P51"/>
  <c r="X51"/>
  <c r="W51" s="1"/>
  <c r="V51" s="1"/>
  <c r="AD52"/>
  <c r="L53"/>
  <c r="L51" s="1"/>
  <c r="V53"/>
  <c r="M57"/>
  <c r="AD31" i="80"/>
  <c r="AG31"/>
  <c r="AD52"/>
  <c r="AG52"/>
  <c r="L57"/>
  <c r="AE10"/>
  <c r="Y27" i="79"/>
  <c r="Y33"/>
  <c r="L34"/>
  <c r="AE34" s="1"/>
  <c r="AD34" s="1"/>
  <c r="L35"/>
  <c r="L36"/>
  <c r="AE36" s="1"/>
  <c r="AG36" s="1"/>
  <c r="Y37"/>
  <c r="Y38"/>
  <c r="L42"/>
  <c r="Y44"/>
  <c r="Y46"/>
  <c r="L49"/>
  <c r="AE49" s="1"/>
  <c r="AG49" s="1"/>
  <c r="Y50"/>
  <c r="F51"/>
  <c r="C57"/>
  <c r="AG19" i="80"/>
  <c r="L20" i="79"/>
  <c r="Y20"/>
  <c r="L21"/>
  <c r="Z21"/>
  <c r="Y23"/>
  <c r="L24"/>
  <c r="AE24" s="1"/>
  <c r="AD24" s="1"/>
  <c r="L25"/>
  <c r="Z25"/>
  <c r="Y28"/>
  <c r="L29"/>
  <c r="AE29" s="1"/>
  <c r="AD29" s="1"/>
  <c r="L30"/>
  <c r="Z30"/>
  <c r="Y34"/>
  <c r="Y35"/>
  <c r="Y36"/>
  <c r="AG38"/>
  <c r="L40"/>
  <c r="L41"/>
  <c r="AE41" s="1"/>
  <c r="AG41" s="1"/>
  <c r="Z42"/>
  <c r="Y42" s="1"/>
  <c r="AG44"/>
  <c r="Y47"/>
  <c r="L48"/>
  <c r="AE48" s="1"/>
  <c r="AG48" s="1"/>
  <c r="Y49"/>
  <c r="E51"/>
  <c r="Y53"/>
  <c r="L54"/>
  <c r="Z56"/>
  <c r="Q57"/>
  <c r="AE11" i="80"/>
  <c r="AC18" i="79"/>
  <c r="AB18"/>
  <c r="AA18"/>
  <c r="X18"/>
  <c r="W18"/>
  <c r="U18"/>
  <c r="P18"/>
  <c r="O18"/>
  <c r="K18"/>
  <c r="F18"/>
  <c r="E18"/>
  <c r="AC17"/>
  <c r="AB17"/>
  <c r="AA17"/>
  <c r="X17"/>
  <c r="W17"/>
  <c r="U17"/>
  <c r="P17"/>
  <c r="O17"/>
  <c r="V17" s="1"/>
  <c r="K17"/>
  <c r="F17"/>
  <c r="E17"/>
  <c r="AC16"/>
  <c r="AB16"/>
  <c r="AA16"/>
  <c r="X16"/>
  <c r="W16"/>
  <c r="P16"/>
  <c r="O16"/>
  <c r="K16"/>
  <c r="F16"/>
  <c r="E16"/>
  <c r="AC15"/>
  <c r="AB15"/>
  <c r="AA15"/>
  <c r="X15"/>
  <c r="W15"/>
  <c r="U15"/>
  <c r="P15"/>
  <c r="O15"/>
  <c r="V15" s="1"/>
  <c r="K15"/>
  <c r="F15"/>
  <c r="Z15" s="1"/>
  <c r="Y15" s="1"/>
  <c r="E15"/>
  <c r="AC14"/>
  <c r="AB14"/>
  <c r="AA14"/>
  <c r="X14"/>
  <c r="W14"/>
  <c r="U14"/>
  <c r="P14"/>
  <c r="O14"/>
  <c r="V14" s="1"/>
  <c r="K14"/>
  <c r="F14"/>
  <c r="E14"/>
  <c r="Y14" s="1"/>
  <c r="AC13"/>
  <c r="AB13"/>
  <c r="AA13"/>
  <c r="X13"/>
  <c r="W13"/>
  <c r="U13"/>
  <c r="P13"/>
  <c r="O13"/>
  <c r="V13" s="1"/>
  <c r="K13"/>
  <c r="F13"/>
  <c r="Z13" s="1"/>
  <c r="E13"/>
  <c r="AC12"/>
  <c r="AB12"/>
  <c r="AA12"/>
  <c r="X12"/>
  <c r="W12"/>
  <c r="U12"/>
  <c r="AD12" s="1"/>
  <c r="P12"/>
  <c r="O12"/>
  <c r="K12"/>
  <c r="F12"/>
  <c r="E12"/>
  <c r="AC11"/>
  <c r="AB11"/>
  <c r="AA11"/>
  <c r="X11"/>
  <c r="W11"/>
  <c r="U11"/>
  <c r="P11"/>
  <c r="O11"/>
  <c r="V11" s="1"/>
  <c r="K11"/>
  <c r="F11"/>
  <c r="Z11" s="1"/>
  <c r="E11"/>
  <c r="AC10"/>
  <c r="AB10"/>
  <c r="AA10"/>
  <c r="X10"/>
  <c r="W10"/>
  <c r="U10"/>
  <c r="P10"/>
  <c r="V10" s="1"/>
  <c r="O10"/>
  <c r="K10"/>
  <c r="F10"/>
  <c r="L10" s="1"/>
  <c r="E10"/>
  <c r="Y10" s="1"/>
  <c r="Z10" l="1"/>
  <c r="AG29"/>
  <c r="AD14"/>
  <c r="AD17"/>
  <c r="Z17"/>
  <c r="Z18"/>
  <c r="V18"/>
  <c r="AG27"/>
  <c r="Y16"/>
  <c r="P57"/>
  <c r="O57" s="1"/>
  <c r="Z51"/>
  <c r="Y51" s="1"/>
  <c r="AD11" i="80"/>
  <c r="AG11"/>
  <c r="AE32" i="79"/>
  <c r="V31"/>
  <c r="AE31" s="1"/>
  <c r="AG31" s="1"/>
  <c r="L13"/>
  <c r="L16"/>
  <c r="L17"/>
  <c r="AE40"/>
  <c r="L39"/>
  <c r="AG10" i="80"/>
  <c r="Z12" i="79"/>
  <c r="Y12" s="1"/>
  <c r="K57"/>
  <c r="J57" s="1"/>
  <c r="AD10"/>
  <c r="Y11"/>
  <c r="L12"/>
  <c r="V12"/>
  <c r="Y13"/>
  <c r="Y17"/>
  <c r="L18"/>
  <c r="AE18" s="1"/>
  <c r="AD18" s="1"/>
  <c r="AG24"/>
  <c r="L11"/>
  <c r="F57"/>
  <c r="E57"/>
  <c r="AB57"/>
  <c r="AA57" s="1"/>
  <c r="L14"/>
  <c r="AE14" s="1"/>
  <c r="AG14" s="1"/>
  <c r="Z14"/>
  <c r="L15"/>
  <c r="L57" s="1"/>
  <c r="Z16"/>
  <c r="Y18"/>
  <c r="AG34"/>
  <c r="AF57" i="65"/>
  <c r="Y57" i="79" l="1"/>
  <c r="X57" s="1"/>
  <c r="W57" s="1"/>
  <c r="V57" s="1"/>
  <c r="U57" s="1"/>
  <c r="T57" s="1"/>
  <c r="Z57"/>
  <c r="AE15"/>
  <c r="AD15" s="1"/>
  <c r="AD40"/>
  <c r="AG40"/>
  <c r="AD32"/>
  <c r="AG32"/>
  <c r="AC56" i="65"/>
  <c r="AB56"/>
  <c r="AA56"/>
  <c r="X56"/>
  <c r="W56"/>
  <c r="U56"/>
  <c r="P56"/>
  <c r="O56"/>
  <c r="K56"/>
  <c r="AD56" s="1"/>
  <c r="F56"/>
  <c r="E56"/>
  <c r="L56" s="1"/>
  <c r="AC55"/>
  <c r="AB55"/>
  <c r="AA55"/>
  <c r="X55"/>
  <c r="W55"/>
  <c r="U55"/>
  <c r="P55"/>
  <c r="O55"/>
  <c r="V55" s="1"/>
  <c r="K55"/>
  <c r="AD55" s="1"/>
  <c r="F55"/>
  <c r="Z55" s="1"/>
  <c r="E55"/>
  <c r="Y55" s="1"/>
  <c r="AC54"/>
  <c r="X54"/>
  <c r="W54"/>
  <c r="U54"/>
  <c r="R54"/>
  <c r="Q54"/>
  <c r="P54" s="1"/>
  <c r="O54"/>
  <c r="K54"/>
  <c r="H54"/>
  <c r="AB54" s="1"/>
  <c r="G54"/>
  <c r="E54"/>
  <c r="AC53"/>
  <c r="AB53"/>
  <c r="AA53"/>
  <c r="X53"/>
  <c r="W53"/>
  <c r="U53"/>
  <c r="P53"/>
  <c r="O53"/>
  <c r="K53"/>
  <c r="AD53" s="1"/>
  <c r="F53"/>
  <c r="E53"/>
  <c r="Y53" s="1"/>
  <c r="AC52"/>
  <c r="AB52"/>
  <c r="AA52"/>
  <c r="X52"/>
  <c r="W52"/>
  <c r="U52"/>
  <c r="P52"/>
  <c r="Z52" s="1"/>
  <c r="O52"/>
  <c r="K52"/>
  <c r="AD52" s="1"/>
  <c r="F52"/>
  <c r="E52"/>
  <c r="Y52" s="1"/>
  <c r="AB51"/>
  <c r="U51"/>
  <c r="S51"/>
  <c r="R51"/>
  <c r="Q51"/>
  <c r="P51" s="1"/>
  <c r="N51"/>
  <c r="M51"/>
  <c r="O51" s="1"/>
  <c r="I51"/>
  <c r="AC51" s="1"/>
  <c r="H51"/>
  <c r="G51"/>
  <c r="AA51" s="1"/>
  <c r="D51"/>
  <c r="X51" s="1"/>
  <c r="C51"/>
  <c r="AC50"/>
  <c r="AB50"/>
  <c r="AA50"/>
  <c r="X50"/>
  <c r="W50"/>
  <c r="U50"/>
  <c r="P50"/>
  <c r="O50"/>
  <c r="K50"/>
  <c r="AD50" s="1"/>
  <c r="F50"/>
  <c r="E50"/>
  <c r="Y50" s="1"/>
  <c r="AC49"/>
  <c r="AB49"/>
  <c r="AA49"/>
  <c r="X49"/>
  <c r="W49"/>
  <c r="U49"/>
  <c r="P49"/>
  <c r="O49"/>
  <c r="V49" s="1"/>
  <c r="K49"/>
  <c r="AD49" s="1"/>
  <c r="F49"/>
  <c r="Z49" s="1"/>
  <c r="E49"/>
  <c r="Y49" s="1"/>
  <c r="AC48"/>
  <c r="AB48"/>
  <c r="AA48"/>
  <c r="X48"/>
  <c r="W48"/>
  <c r="U48"/>
  <c r="P48"/>
  <c r="Z48" s="1"/>
  <c r="O48"/>
  <c r="K48"/>
  <c r="AD48" s="1"/>
  <c r="F48"/>
  <c r="E48"/>
  <c r="Y48" s="1"/>
  <c r="AC47"/>
  <c r="AB47"/>
  <c r="AA47"/>
  <c r="X47"/>
  <c r="W47"/>
  <c r="U47"/>
  <c r="P47"/>
  <c r="O47"/>
  <c r="V47" s="1"/>
  <c r="K47"/>
  <c r="F47"/>
  <c r="Z47" s="1"/>
  <c r="E47"/>
  <c r="AC46"/>
  <c r="AB46"/>
  <c r="AA46"/>
  <c r="X46"/>
  <c r="W46"/>
  <c r="U46"/>
  <c r="P46"/>
  <c r="O46"/>
  <c r="K46"/>
  <c r="AD46" s="1"/>
  <c r="F46"/>
  <c r="E46"/>
  <c r="L46" s="1"/>
  <c r="AC45"/>
  <c r="AB45"/>
  <c r="AA45"/>
  <c r="X45"/>
  <c r="W45"/>
  <c r="U45"/>
  <c r="P45"/>
  <c r="V45" s="1"/>
  <c r="O45"/>
  <c r="K45"/>
  <c r="AD45" s="1"/>
  <c r="F45"/>
  <c r="Z45" s="1"/>
  <c r="E45"/>
  <c r="Y45" s="1"/>
  <c r="AC44"/>
  <c r="AB44"/>
  <c r="AA44"/>
  <c r="X44"/>
  <c r="W44"/>
  <c r="U44"/>
  <c r="P44"/>
  <c r="O44"/>
  <c r="K44"/>
  <c r="AD44" s="1"/>
  <c r="F44"/>
  <c r="E44"/>
  <c r="Y44" s="1"/>
  <c r="AC43"/>
  <c r="AB43"/>
  <c r="AA43"/>
  <c r="X43"/>
  <c r="W43"/>
  <c r="U43"/>
  <c r="P43"/>
  <c r="O43"/>
  <c r="K43"/>
  <c r="AD43" s="1"/>
  <c r="F43"/>
  <c r="E43"/>
  <c r="L43" s="1"/>
  <c r="AC42"/>
  <c r="AB42"/>
  <c r="AA42"/>
  <c r="X42"/>
  <c r="W42"/>
  <c r="U42"/>
  <c r="P42"/>
  <c r="Z42" s="1"/>
  <c r="O42"/>
  <c r="K42"/>
  <c r="AD42" s="1"/>
  <c r="F42"/>
  <c r="E42"/>
  <c r="Y42" s="1"/>
  <c r="AC41"/>
  <c r="AB41"/>
  <c r="AA41"/>
  <c r="X41"/>
  <c r="W41"/>
  <c r="U41"/>
  <c r="P41"/>
  <c r="O41"/>
  <c r="V41" s="1"/>
  <c r="K41"/>
  <c r="F41"/>
  <c r="Z41" s="1"/>
  <c r="E41"/>
  <c r="AC40"/>
  <c r="AB40"/>
  <c r="AA40"/>
  <c r="X40"/>
  <c r="W40"/>
  <c r="U40"/>
  <c r="P40"/>
  <c r="V40" s="1"/>
  <c r="O40"/>
  <c r="K40"/>
  <c r="AD40" s="1"/>
  <c r="F40"/>
  <c r="L40" s="1"/>
  <c r="E40"/>
  <c r="Y40" s="1"/>
  <c r="U39"/>
  <c r="P39"/>
  <c r="O39"/>
  <c r="V39" s="1"/>
  <c r="K39"/>
  <c r="I39"/>
  <c r="AC39" s="1"/>
  <c r="AB39" s="1"/>
  <c r="H39"/>
  <c r="G39"/>
  <c r="AA39" s="1"/>
  <c r="D39"/>
  <c r="X39" s="1"/>
  <c r="C39"/>
  <c r="E39" s="1"/>
  <c r="AA38"/>
  <c r="X38"/>
  <c r="W38"/>
  <c r="O38"/>
  <c r="K38"/>
  <c r="F38"/>
  <c r="E38"/>
  <c r="AA37"/>
  <c r="X37"/>
  <c r="W37"/>
  <c r="U37"/>
  <c r="P37"/>
  <c r="O37"/>
  <c r="V37" s="1"/>
  <c r="E37"/>
  <c r="Y37" s="1"/>
  <c r="AC36"/>
  <c r="AB36"/>
  <c r="AA36"/>
  <c r="X36"/>
  <c r="W36"/>
  <c r="U36"/>
  <c r="P36"/>
  <c r="O36"/>
  <c r="V36" s="1"/>
  <c r="K36"/>
  <c r="F36"/>
  <c r="Z36" s="1"/>
  <c r="E36"/>
  <c r="AC35"/>
  <c r="AB35"/>
  <c r="AA35"/>
  <c r="X35"/>
  <c r="W35"/>
  <c r="U35"/>
  <c r="P35"/>
  <c r="O35"/>
  <c r="K35"/>
  <c r="F35"/>
  <c r="E35"/>
  <c r="Y35" s="1"/>
  <c r="AC34"/>
  <c r="AB34"/>
  <c r="AA34"/>
  <c r="X34"/>
  <c r="W34"/>
  <c r="U34"/>
  <c r="P34"/>
  <c r="V34" s="1"/>
  <c r="O34"/>
  <c r="K34"/>
  <c r="AD34" s="1"/>
  <c r="F34"/>
  <c r="E34"/>
  <c r="Y34" s="1"/>
  <c r="AC33"/>
  <c r="AB33"/>
  <c r="AA33"/>
  <c r="X33"/>
  <c r="W33"/>
  <c r="U33"/>
  <c r="AD33" s="1"/>
  <c r="P33"/>
  <c r="O33"/>
  <c r="F33"/>
  <c r="Z33" s="1"/>
  <c r="E33"/>
  <c r="Y33" s="1"/>
  <c r="AC32"/>
  <c r="AB32"/>
  <c r="AA32"/>
  <c r="X32"/>
  <c r="W32"/>
  <c r="U32"/>
  <c r="P32"/>
  <c r="O32"/>
  <c r="F32"/>
  <c r="Z32" s="1"/>
  <c r="E32"/>
  <c r="Y32" s="1"/>
  <c r="U31"/>
  <c r="S31"/>
  <c r="AC31" s="1"/>
  <c r="R31"/>
  <c r="AB31" s="1"/>
  <c r="Q31"/>
  <c r="AA31" s="1"/>
  <c r="P31"/>
  <c r="N31"/>
  <c r="N57" s="1"/>
  <c r="M31"/>
  <c r="M57" s="1"/>
  <c r="K31"/>
  <c r="AD31" s="1"/>
  <c r="F31"/>
  <c r="Z31" s="1"/>
  <c r="E31"/>
  <c r="AC30"/>
  <c r="AB30"/>
  <c r="AA30"/>
  <c r="X30"/>
  <c r="W30"/>
  <c r="U30"/>
  <c r="P30"/>
  <c r="O30"/>
  <c r="V30" s="1"/>
  <c r="K30"/>
  <c r="F30"/>
  <c r="Z30" s="1"/>
  <c r="E30"/>
  <c r="AC29"/>
  <c r="AB29"/>
  <c r="AA29"/>
  <c r="X29"/>
  <c r="W29"/>
  <c r="U29"/>
  <c r="P29"/>
  <c r="O29"/>
  <c r="V29" s="1"/>
  <c r="K29"/>
  <c r="AD29" s="1"/>
  <c r="F29"/>
  <c r="Z29" s="1"/>
  <c r="E29"/>
  <c r="L29" s="1"/>
  <c r="AC28"/>
  <c r="AB28"/>
  <c r="AA28"/>
  <c r="X28"/>
  <c r="W28"/>
  <c r="U28"/>
  <c r="P28"/>
  <c r="O28"/>
  <c r="V28" s="1"/>
  <c r="K28"/>
  <c r="F28"/>
  <c r="Z28" s="1"/>
  <c r="E28"/>
  <c r="AC27"/>
  <c r="AB27"/>
  <c r="AA27"/>
  <c r="X27"/>
  <c r="W27"/>
  <c r="U27"/>
  <c r="P27"/>
  <c r="O27"/>
  <c r="K27"/>
  <c r="F27"/>
  <c r="Z27" s="1"/>
  <c r="E27"/>
  <c r="Y27" s="1"/>
  <c r="AC26"/>
  <c r="AB26"/>
  <c r="AA26"/>
  <c r="X26"/>
  <c r="W26"/>
  <c r="U26"/>
  <c r="P26"/>
  <c r="O26"/>
  <c r="K26"/>
  <c r="AD26" s="1"/>
  <c r="F26"/>
  <c r="E26"/>
  <c r="AC25"/>
  <c r="AB25"/>
  <c r="AA25"/>
  <c r="X25"/>
  <c r="W25"/>
  <c r="U25"/>
  <c r="P25"/>
  <c r="O25"/>
  <c r="V25" s="1"/>
  <c r="K25"/>
  <c r="F25"/>
  <c r="Z25" s="1"/>
  <c r="E25"/>
  <c r="AC24"/>
  <c r="AB24"/>
  <c r="AA24"/>
  <c r="X24"/>
  <c r="W24"/>
  <c r="U24"/>
  <c r="P24"/>
  <c r="V24" s="1"/>
  <c r="O24"/>
  <c r="K24"/>
  <c r="AD24" s="1"/>
  <c r="F24"/>
  <c r="E24"/>
  <c r="Y24" s="1"/>
  <c r="AC23"/>
  <c r="AB23"/>
  <c r="AA23"/>
  <c r="X23"/>
  <c r="W23"/>
  <c r="U23"/>
  <c r="P23"/>
  <c r="O23"/>
  <c r="V23" s="1"/>
  <c r="K23"/>
  <c r="F23"/>
  <c r="Z23" s="1"/>
  <c r="E23"/>
  <c r="AC22"/>
  <c r="AB22"/>
  <c r="AA22"/>
  <c r="X22"/>
  <c r="W22"/>
  <c r="U22"/>
  <c r="P22"/>
  <c r="O22"/>
  <c r="K22"/>
  <c r="AD22" s="1"/>
  <c r="F22"/>
  <c r="E22"/>
  <c r="Y22" s="1"/>
  <c r="AC21"/>
  <c r="AB21"/>
  <c r="AA21"/>
  <c r="X21"/>
  <c r="W21"/>
  <c r="U21"/>
  <c r="P21"/>
  <c r="O21"/>
  <c r="V21" s="1"/>
  <c r="K21"/>
  <c r="F21"/>
  <c r="Z21" s="1"/>
  <c r="E21"/>
  <c r="AC20"/>
  <c r="AB20"/>
  <c r="AA20"/>
  <c r="X20"/>
  <c r="W20"/>
  <c r="U20"/>
  <c r="P20"/>
  <c r="O20"/>
  <c r="K20"/>
  <c r="AD20" s="1"/>
  <c r="F20"/>
  <c r="Z20" s="1"/>
  <c r="E20"/>
  <c r="L20" s="1"/>
  <c r="AC19"/>
  <c r="AB19"/>
  <c r="AA19"/>
  <c r="X19"/>
  <c r="W19"/>
  <c r="U19"/>
  <c r="P19"/>
  <c r="O19"/>
  <c r="V19" s="1"/>
  <c r="K19"/>
  <c r="AD19" s="1"/>
  <c r="F19"/>
  <c r="Z19" s="1"/>
  <c r="E19"/>
  <c r="Y19" s="1"/>
  <c r="AC18"/>
  <c r="AB18"/>
  <c r="AA18"/>
  <c r="X18"/>
  <c r="W18"/>
  <c r="U18"/>
  <c r="P18"/>
  <c r="V18" s="1"/>
  <c r="O18"/>
  <c r="K18"/>
  <c r="AD18" s="1"/>
  <c r="F18"/>
  <c r="Z18" s="1"/>
  <c r="E18"/>
  <c r="AC17"/>
  <c r="AB17"/>
  <c r="AA17"/>
  <c r="X17"/>
  <c r="W17"/>
  <c r="U17"/>
  <c r="P17"/>
  <c r="O17"/>
  <c r="V17" s="1"/>
  <c r="K17"/>
  <c r="AD17" s="1"/>
  <c r="F17"/>
  <c r="Z17" s="1"/>
  <c r="E17"/>
  <c r="Y17" s="1"/>
  <c r="AC16"/>
  <c r="AB16"/>
  <c r="AA16"/>
  <c r="X16"/>
  <c r="W16"/>
  <c r="P16"/>
  <c r="O16"/>
  <c r="AE40" l="1"/>
  <c r="AG40" s="1"/>
  <c r="V20"/>
  <c r="Y21"/>
  <c r="AD21"/>
  <c r="Z22"/>
  <c r="V22"/>
  <c r="L23"/>
  <c r="AD23"/>
  <c r="Z24"/>
  <c r="Y25"/>
  <c r="AD25"/>
  <c r="Z26"/>
  <c r="V26"/>
  <c r="AD27"/>
  <c r="Y28"/>
  <c r="AD28"/>
  <c r="Y29"/>
  <c r="AD30"/>
  <c r="Y31"/>
  <c r="O31"/>
  <c r="W31"/>
  <c r="V32"/>
  <c r="V33"/>
  <c r="AE33" s="1"/>
  <c r="AG33" s="1"/>
  <c r="Z34"/>
  <c r="Z35"/>
  <c r="V35"/>
  <c r="Y36"/>
  <c r="AD36"/>
  <c r="Y38"/>
  <c r="Z40"/>
  <c r="Y41"/>
  <c r="V42"/>
  <c r="Z43"/>
  <c r="V43"/>
  <c r="Z44"/>
  <c r="V44"/>
  <c r="Z46"/>
  <c r="Y46" s="1"/>
  <c r="V46"/>
  <c r="Y47"/>
  <c r="AD47"/>
  <c r="V48"/>
  <c r="L49"/>
  <c r="AE49" s="1"/>
  <c r="AG49" s="1"/>
  <c r="Z50"/>
  <c r="V50"/>
  <c r="K51"/>
  <c r="V52"/>
  <c r="Z53"/>
  <c r="V53"/>
  <c r="F54"/>
  <c r="L55"/>
  <c r="AE55" s="1"/>
  <c r="Z56"/>
  <c r="V56"/>
  <c r="V27"/>
  <c r="X31"/>
  <c r="Y43"/>
  <c r="L45"/>
  <c r="AE46"/>
  <c r="AG46" s="1"/>
  <c r="Y54"/>
  <c r="AE56"/>
  <c r="Y56"/>
  <c r="L54"/>
  <c r="Z54"/>
  <c r="Y20"/>
  <c r="Y23"/>
  <c r="L27"/>
  <c r="AE27" s="1"/>
  <c r="AG27" s="1"/>
  <c r="L31"/>
  <c r="L34"/>
  <c r="AE34" s="1"/>
  <c r="AG34" s="1"/>
  <c r="W39"/>
  <c r="V54"/>
  <c r="AA54"/>
  <c r="G57"/>
  <c r="Q57"/>
  <c r="L19"/>
  <c r="AE19" s="1"/>
  <c r="AG19" s="1"/>
  <c r="L22"/>
  <c r="AE22" s="1"/>
  <c r="AG22" s="1"/>
  <c r="L36"/>
  <c r="L42"/>
  <c r="AE42" s="1"/>
  <c r="AG42" s="1"/>
  <c r="L48"/>
  <c r="AE48" s="1"/>
  <c r="AG48" s="1"/>
  <c r="F51"/>
  <c r="Z51" s="1"/>
  <c r="L52"/>
  <c r="AE52" s="1"/>
  <c r="AG52" s="1"/>
  <c r="D57"/>
  <c r="L18"/>
  <c r="AE18" s="1"/>
  <c r="L21"/>
  <c r="L25"/>
  <c r="L26"/>
  <c r="AE26" s="1"/>
  <c r="AG26" s="1"/>
  <c r="L28"/>
  <c r="L30"/>
  <c r="AE30" s="1"/>
  <c r="AG30" s="1"/>
  <c r="L35"/>
  <c r="AE35" s="1"/>
  <c r="F39"/>
  <c r="Z39" s="1"/>
  <c r="Y39" s="1"/>
  <c r="L41"/>
  <c r="L44"/>
  <c r="AE44" s="1"/>
  <c r="AG44" s="1"/>
  <c r="L47"/>
  <c r="L50"/>
  <c r="AE50" s="1"/>
  <c r="AG50" s="1"/>
  <c r="L53"/>
  <c r="AE53" s="1"/>
  <c r="AG53" s="1"/>
  <c r="L17"/>
  <c r="AE17" s="1"/>
  <c r="AG17" s="1"/>
  <c r="Y18"/>
  <c r="L24"/>
  <c r="Y26"/>
  <c r="Y30"/>
  <c r="L38"/>
  <c r="C57"/>
  <c r="L51"/>
  <c r="E51"/>
  <c r="Y51" s="1"/>
  <c r="W51"/>
  <c r="K16"/>
  <c r="AD16" s="1"/>
  <c r="F16"/>
  <c r="Z16" s="1"/>
  <c r="E16"/>
  <c r="Y16" s="1"/>
  <c r="AC15"/>
  <c r="AB15"/>
  <c r="AA15"/>
  <c r="X15"/>
  <c r="W15"/>
  <c r="U15"/>
  <c r="P15"/>
  <c r="Z15" s="1"/>
  <c r="O15"/>
  <c r="K15"/>
  <c r="AD15" s="1"/>
  <c r="F15"/>
  <c r="E15"/>
  <c r="Y15" s="1"/>
  <c r="AC14"/>
  <c r="AB14"/>
  <c r="AA14"/>
  <c r="X14"/>
  <c r="W14"/>
  <c r="U14"/>
  <c r="P14"/>
  <c r="V14" s="1"/>
  <c r="O14"/>
  <c r="K14"/>
  <c r="AD14" s="1"/>
  <c r="F14"/>
  <c r="E14"/>
  <c r="Y14" s="1"/>
  <c r="AC13"/>
  <c r="AB13"/>
  <c r="AA13"/>
  <c r="X13"/>
  <c r="W13"/>
  <c r="U13"/>
  <c r="P13"/>
  <c r="O13"/>
  <c r="V13" s="1"/>
  <c r="K13"/>
  <c r="AD13" s="1"/>
  <c r="F13"/>
  <c r="Z13" s="1"/>
  <c r="E13"/>
  <c r="L13" s="1"/>
  <c r="AC12"/>
  <c r="AB12"/>
  <c r="AA12"/>
  <c r="X12"/>
  <c r="W12"/>
  <c r="U12"/>
  <c r="P12"/>
  <c r="O12"/>
  <c r="V12" s="1"/>
  <c r="K12"/>
  <c r="AD12" s="1"/>
  <c r="F12"/>
  <c r="Z12" s="1"/>
  <c r="E12"/>
  <c r="AC11"/>
  <c r="AB11"/>
  <c r="AA11"/>
  <c r="X11"/>
  <c r="W11"/>
  <c r="U11"/>
  <c r="P11"/>
  <c r="O11"/>
  <c r="K11"/>
  <c r="F11"/>
  <c r="Z11" s="1"/>
  <c r="E11"/>
  <c r="Y11" s="1"/>
  <c r="AC10"/>
  <c r="AB10"/>
  <c r="AA10"/>
  <c r="X10"/>
  <c r="W10"/>
  <c r="W57" s="1"/>
  <c r="U10"/>
  <c r="P10"/>
  <c r="Z10" s="1"/>
  <c r="O10"/>
  <c r="K10"/>
  <c r="AD10" s="1"/>
  <c r="F10"/>
  <c r="E10"/>
  <c r="L10" s="1"/>
  <c r="AF57" i="62"/>
  <c r="Y13" i="65" l="1"/>
  <c r="L16"/>
  <c r="V51"/>
  <c r="V31"/>
  <c r="AE31" s="1"/>
  <c r="AG31" s="1"/>
  <c r="O57"/>
  <c r="X57"/>
  <c r="AD11"/>
  <c r="V11"/>
  <c r="Y12"/>
  <c r="Z14"/>
  <c r="V15"/>
  <c r="AE54"/>
  <c r="AD54"/>
  <c r="AG54"/>
  <c r="AD35"/>
  <c r="AG35"/>
  <c r="V10"/>
  <c r="AE10" s="1"/>
  <c r="AG10" s="1"/>
  <c r="L15"/>
  <c r="AE15" s="1"/>
  <c r="L12"/>
  <c r="Y10"/>
  <c r="AE41"/>
  <c r="L39"/>
  <c r="L11"/>
  <c r="AE11" s="1"/>
  <c r="AG11" s="1"/>
  <c r="L14"/>
  <c r="AE14" s="1"/>
  <c r="AG14" s="1"/>
  <c r="AC56" i="62"/>
  <c r="AB56"/>
  <c r="AA56"/>
  <c r="X56"/>
  <c r="W56"/>
  <c r="U56"/>
  <c r="P56"/>
  <c r="O56"/>
  <c r="AD41" i="65" l="1"/>
  <c r="AG41"/>
  <c r="V56" i="62"/>
  <c r="K56"/>
  <c r="AD56" s="1"/>
  <c r="F56"/>
  <c r="Z56" s="1"/>
  <c r="E56"/>
  <c r="Y56" s="1"/>
  <c r="AC55"/>
  <c r="AB55"/>
  <c r="L56" l="1"/>
  <c r="AE56" s="1"/>
  <c r="AA55"/>
  <c r="X55" l="1"/>
  <c r="W55"/>
  <c r="U55"/>
  <c r="P55"/>
  <c r="O55"/>
  <c r="V55" l="1"/>
  <c r="K55"/>
  <c r="AD55" s="1"/>
  <c r="F55"/>
  <c r="Z55" s="1"/>
  <c r="E55"/>
  <c r="Y55" s="1"/>
  <c r="AC54"/>
  <c r="L55" l="1"/>
  <c r="AE55" s="1"/>
  <c r="X54"/>
  <c r="W54"/>
  <c r="U54"/>
  <c r="R54"/>
  <c r="Q54"/>
  <c r="O54"/>
  <c r="K54"/>
  <c r="AD54" s="1"/>
  <c r="H54"/>
  <c r="AB54" s="1"/>
  <c r="G54"/>
  <c r="E54"/>
  <c r="AC53"/>
  <c r="AB53"/>
  <c r="AA53"/>
  <c r="X53"/>
  <c r="W53"/>
  <c r="U53"/>
  <c r="P53"/>
  <c r="O53"/>
  <c r="K53"/>
  <c r="F53"/>
  <c r="E53"/>
  <c r="AA54" l="1"/>
  <c r="Z53"/>
  <c r="L53"/>
  <c r="P54"/>
  <c r="V54" s="1"/>
  <c r="AD53"/>
  <c r="Y53"/>
  <c r="V53"/>
  <c r="F54"/>
  <c r="AC52"/>
  <c r="Z54" l="1"/>
  <c r="Y54" s="1"/>
  <c r="L54"/>
  <c r="AE54" s="1"/>
  <c r="AG54" s="1"/>
  <c r="AB52"/>
  <c r="AA52"/>
  <c r="X52" l="1"/>
  <c r="W52"/>
  <c r="U52"/>
  <c r="P52"/>
  <c r="O52"/>
  <c r="V52" l="1"/>
  <c r="K52"/>
  <c r="AD52" s="1"/>
  <c r="F52"/>
  <c r="Z52" s="1"/>
  <c r="E52"/>
  <c r="Y52" l="1"/>
  <c r="L52"/>
  <c r="AE52" s="1"/>
  <c r="AG52" s="1"/>
  <c r="V51" l="1"/>
  <c r="U51"/>
  <c r="S51"/>
  <c r="R51"/>
  <c r="Q51"/>
  <c r="N51"/>
  <c r="M51"/>
  <c r="L51"/>
  <c r="P51" l="1"/>
  <c r="O51"/>
  <c r="K51"/>
  <c r="AD51" s="1"/>
  <c r="I51"/>
  <c r="AC51" s="1"/>
  <c r="H51"/>
  <c r="AB51" s="1"/>
  <c r="G51"/>
  <c r="AA51" s="1"/>
  <c r="D51"/>
  <c r="X51" s="1"/>
  <c r="C51"/>
  <c r="AC50"/>
  <c r="AB50"/>
  <c r="AA50"/>
  <c r="X50"/>
  <c r="W50"/>
  <c r="U50"/>
  <c r="P50"/>
  <c r="O50"/>
  <c r="K50"/>
  <c r="F50"/>
  <c r="E50"/>
  <c r="AC49"/>
  <c r="AB49"/>
  <c r="AA49"/>
  <c r="X49"/>
  <c r="W49"/>
  <c r="U49"/>
  <c r="P49"/>
  <c r="O49"/>
  <c r="K49"/>
  <c r="F49"/>
  <c r="E49"/>
  <c r="Y49" s="1"/>
  <c r="AC48"/>
  <c r="AB48"/>
  <c r="AA48"/>
  <c r="X48"/>
  <c r="W48"/>
  <c r="U48"/>
  <c r="P48"/>
  <c r="O48"/>
  <c r="K48"/>
  <c r="F48"/>
  <c r="E48"/>
  <c r="AC47"/>
  <c r="AB47"/>
  <c r="AA47"/>
  <c r="X47"/>
  <c r="W47"/>
  <c r="U47"/>
  <c r="P47"/>
  <c r="O47"/>
  <c r="K47"/>
  <c r="F47"/>
  <c r="E47"/>
  <c r="AC46"/>
  <c r="AB46"/>
  <c r="V49" l="1"/>
  <c r="Z50"/>
  <c r="AD47"/>
  <c r="L47"/>
  <c r="Y47"/>
  <c r="Z47"/>
  <c r="Y48"/>
  <c r="V48"/>
  <c r="V50"/>
  <c r="F51"/>
  <c r="Z51" s="1"/>
  <c r="W51"/>
  <c r="L49"/>
  <c r="Z48"/>
  <c r="AD50"/>
  <c r="V47"/>
  <c r="AE47" s="1"/>
  <c r="AG47" s="1"/>
  <c r="AD48"/>
  <c r="Y50"/>
  <c r="Z49"/>
  <c r="L48"/>
  <c r="E51"/>
  <c r="Y51" s="1"/>
  <c r="L50"/>
  <c r="AA46"/>
  <c r="X46"/>
  <c r="W46"/>
  <c r="U46"/>
  <c r="P46"/>
  <c r="O46"/>
  <c r="K46"/>
  <c r="F46"/>
  <c r="Z46" s="1"/>
  <c r="E46"/>
  <c r="AC45"/>
  <c r="AB45"/>
  <c r="AA45"/>
  <c r="X45"/>
  <c r="W45"/>
  <c r="U45"/>
  <c r="P45"/>
  <c r="O45"/>
  <c r="K45"/>
  <c r="F45"/>
  <c r="E45"/>
  <c r="AC44"/>
  <c r="AB44"/>
  <c r="AA44"/>
  <c r="X44"/>
  <c r="W44"/>
  <c r="U44"/>
  <c r="P44"/>
  <c r="O44"/>
  <c r="K44"/>
  <c r="F44"/>
  <c r="E44"/>
  <c r="Z45" l="1"/>
  <c r="L45"/>
  <c r="AD44"/>
  <c r="Y45"/>
  <c r="Z44"/>
  <c r="AD46"/>
  <c r="V46"/>
  <c r="Y46"/>
  <c r="L44"/>
  <c r="V44"/>
  <c r="L46"/>
  <c r="Y44"/>
  <c r="V45"/>
  <c r="AE45" s="1"/>
  <c r="AC43"/>
  <c r="AB43"/>
  <c r="AA43"/>
  <c r="X43"/>
  <c r="W43"/>
  <c r="U43"/>
  <c r="P43"/>
  <c r="O43"/>
  <c r="K43"/>
  <c r="F43"/>
  <c r="E43"/>
  <c r="Z43" l="1"/>
  <c r="Y43" s="1"/>
  <c r="L43"/>
  <c r="AD43"/>
  <c r="V43"/>
  <c r="AD45"/>
  <c r="AG45"/>
  <c r="AC42"/>
  <c r="AB42"/>
  <c r="AA42" l="1"/>
  <c r="X42" l="1"/>
  <c r="W42"/>
  <c r="U42"/>
  <c r="P42"/>
  <c r="O42"/>
  <c r="K42"/>
  <c r="F42"/>
  <c r="E42"/>
  <c r="AC41"/>
  <c r="AD42" l="1"/>
  <c r="L42"/>
  <c r="Z42"/>
  <c r="Y42" s="1"/>
  <c r="V42"/>
  <c r="AB41"/>
  <c r="AA41"/>
  <c r="X41" l="1"/>
  <c r="W41"/>
  <c r="U41"/>
  <c r="P41"/>
  <c r="O41"/>
  <c r="V41" s="1"/>
  <c r="K41"/>
  <c r="F41"/>
  <c r="E41"/>
  <c r="Z41" l="1"/>
  <c r="Y41"/>
  <c r="L41"/>
  <c r="AC40"/>
  <c r="AB40"/>
  <c r="AA40"/>
  <c r="X40" l="1"/>
  <c r="W40"/>
  <c r="U40"/>
  <c r="P40"/>
  <c r="O40"/>
  <c r="V40" s="1"/>
  <c r="K40"/>
  <c r="F40"/>
  <c r="E40"/>
  <c r="AD40" l="1"/>
  <c r="Z40"/>
  <c r="L40"/>
  <c r="AE40" s="1"/>
  <c r="AG40" s="1"/>
  <c r="Y40"/>
  <c r="U39"/>
  <c r="P39"/>
  <c r="O39"/>
  <c r="K39"/>
  <c r="I39"/>
  <c r="AC39" s="1"/>
  <c r="H39"/>
  <c r="AB39" s="1"/>
  <c r="G39"/>
  <c r="G57" s="1"/>
  <c r="D39"/>
  <c r="D57" s="1"/>
  <c r="C39"/>
  <c r="AA38"/>
  <c r="X38"/>
  <c r="W38"/>
  <c r="V39" l="1"/>
  <c r="AD39"/>
  <c r="L39"/>
  <c r="E39"/>
  <c r="Y39" s="1"/>
  <c r="X39"/>
  <c r="F39"/>
  <c r="Z39" s="1"/>
  <c r="AA39"/>
  <c r="C57"/>
  <c r="W39"/>
  <c r="O38"/>
  <c r="K38"/>
  <c r="F38"/>
  <c r="E38"/>
  <c r="AA37"/>
  <c r="X37"/>
  <c r="W37"/>
  <c r="U37"/>
  <c r="P37"/>
  <c r="O37"/>
  <c r="L38" l="1"/>
  <c r="AE39"/>
  <c r="AG39" s="1"/>
  <c r="V37"/>
  <c r="Y38"/>
  <c r="E37"/>
  <c r="AC36"/>
  <c r="AB36"/>
  <c r="Y37" l="1"/>
  <c r="AA36"/>
  <c r="X36"/>
  <c r="W36"/>
  <c r="U36"/>
  <c r="P36"/>
  <c r="O36"/>
  <c r="K36"/>
  <c r="F36"/>
  <c r="E36"/>
  <c r="AC35"/>
  <c r="AB35"/>
  <c r="Y36" l="1"/>
  <c r="AD36"/>
  <c r="Z36"/>
  <c r="V36"/>
  <c r="L36"/>
  <c r="AA35"/>
  <c r="X35"/>
  <c r="W35"/>
  <c r="U35"/>
  <c r="P35"/>
  <c r="O35"/>
  <c r="V35" l="1"/>
  <c r="AE36"/>
  <c r="AG36" s="1"/>
  <c r="K35"/>
  <c r="AD35" s="1"/>
  <c r="F35"/>
  <c r="Z35" s="1"/>
  <c r="E35"/>
  <c r="Y35" l="1"/>
  <c r="L35"/>
  <c r="AE35" s="1"/>
  <c r="AG35" s="1"/>
  <c r="AC34"/>
  <c r="AB34"/>
  <c r="AA34"/>
  <c r="X34"/>
  <c r="W34"/>
  <c r="U34"/>
  <c r="P34"/>
  <c r="O34"/>
  <c r="V34" l="1"/>
  <c r="K34"/>
  <c r="AD34" s="1"/>
  <c r="F34"/>
  <c r="Z34" s="1"/>
  <c r="E34"/>
  <c r="Y34" s="1"/>
  <c r="AC33"/>
  <c r="AB33"/>
  <c r="AA33"/>
  <c r="L34" l="1"/>
  <c r="AE34" s="1"/>
  <c r="AG34" s="1"/>
  <c r="X33"/>
  <c r="W33"/>
  <c r="U33"/>
  <c r="AD33" s="1"/>
  <c r="P33"/>
  <c r="O33"/>
  <c r="F33"/>
  <c r="E33"/>
  <c r="AC32"/>
  <c r="Z33" l="1"/>
  <c r="Y33" s="1"/>
  <c r="V33"/>
  <c r="AE33" s="1"/>
  <c r="AG33" s="1"/>
  <c r="AB32"/>
  <c r="AA32"/>
  <c r="X32"/>
  <c r="W32"/>
  <c r="U32"/>
  <c r="AD32" s="1"/>
  <c r="P32"/>
  <c r="O32"/>
  <c r="F32"/>
  <c r="E32"/>
  <c r="Z32" l="1"/>
  <c r="V32"/>
  <c r="AE32" s="1"/>
  <c r="AG32" s="1"/>
  <c r="Y32"/>
  <c r="U31"/>
  <c r="S31"/>
  <c r="AC31" s="1"/>
  <c r="R31"/>
  <c r="AB31" s="1"/>
  <c r="Q31"/>
  <c r="Q57" s="1"/>
  <c r="N31"/>
  <c r="X31" s="1"/>
  <c r="M31"/>
  <c r="K31"/>
  <c r="F31"/>
  <c r="E31"/>
  <c r="AC30"/>
  <c r="AB30"/>
  <c r="AA30"/>
  <c r="X30"/>
  <c r="W30"/>
  <c r="U30"/>
  <c r="P30"/>
  <c r="O30"/>
  <c r="K30"/>
  <c r="F30"/>
  <c r="E30"/>
  <c r="AC29"/>
  <c r="AB29" s="1"/>
  <c r="AA29"/>
  <c r="X29"/>
  <c r="W29"/>
  <c r="U29"/>
  <c r="P29"/>
  <c r="O29"/>
  <c r="K29"/>
  <c r="F29"/>
  <c r="E29"/>
  <c r="AC28"/>
  <c r="AB28"/>
  <c r="AD31" l="1"/>
  <c r="Z29"/>
  <c r="O31"/>
  <c r="Y31" s="1"/>
  <c r="L29"/>
  <c r="Z30"/>
  <c r="V31"/>
  <c r="W31"/>
  <c r="Y29"/>
  <c r="AA31"/>
  <c r="P31"/>
  <c r="Z31" s="1"/>
  <c r="V29"/>
  <c r="V30"/>
  <c r="AD30"/>
  <c r="L31"/>
  <c r="M57"/>
  <c r="Y30"/>
  <c r="L30"/>
  <c r="AA28"/>
  <c r="X28"/>
  <c r="W28"/>
  <c r="U28"/>
  <c r="P28"/>
  <c r="O28"/>
  <c r="K28"/>
  <c r="F28"/>
  <c r="E28"/>
  <c r="AC27"/>
  <c r="AB27"/>
  <c r="AA27"/>
  <c r="X27"/>
  <c r="W27"/>
  <c r="U27"/>
  <c r="P27"/>
  <c r="O27"/>
  <c r="K27"/>
  <c r="F27"/>
  <c r="E27"/>
  <c r="AC26"/>
  <c r="AB26"/>
  <c r="AE31" l="1"/>
  <c r="AG31" s="1"/>
  <c r="AD28"/>
  <c r="L27"/>
  <c r="Y28"/>
  <c r="V27"/>
  <c r="Z27"/>
  <c r="Y27" s="1"/>
  <c r="Z28"/>
  <c r="AE30"/>
  <c r="AG30" s="1"/>
  <c r="AD27"/>
  <c r="V28"/>
  <c r="L28"/>
  <c r="AA26"/>
  <c r="X26"/>
  <c r="W26"/>
  <c r="U26"/>
  <c r="P26"/>
  <c r="O26"/>
  <c r="K26"/>
  <c r="AD26" s="1"/>
  <c r="F26"/>
  <c r="E26"/>
  <c r="AC25"/>
  <c r="Z26" l="1"/>
  <c r="V26"/>
  <c r="Y26"/>
  <c r="AE27"/>
  <c r="AG27" s="1"/>
  <c r="AE28"/>
  <c r="AG28" s="1"/>
  <c r="L26"/>
  <c r="AE26" s="1"/>
  <c r="AG26" s="1"/>
  <c r="AB25"/>
  <c r="AA25" l="1"/>
  <c r="X25"/>
  <c r="W25"/>
  <c r="U25"/>
  <c r="P25"/>
  <c r="O25"/>
  <c r="K25"/>
  <c r="F25"/>
  <c r="E25"/>
  <c r="AC24"/>
  <c r="AB24"/>
  <c r="AA24"/>
  <c r="X24"/>
  <c r="W24"/>
  <c r="U24"/>
  <c r="P24"/>
  <c r="O24"/>
  <c r="K24"/>
  <c r="F24"/>
  <c r="E24"/>
  <c r="AC23"/>
  <c r="AB23"/>
  <c r="Y25" l="1"/>
  <c r="L24"/>
  <c r="Z25"/>
  <c r="V25"/>
  <c r="Z24"/>
  <c r="Y24"/>
  <c r="AD24"/>
  <c r="AD25"/>
  <c r="V24"/>
  <c r="L25"/>
  <c r="AA23"/>
  <c r="X23"/>
  <c r="W23"/>
  <c r="U23"/>
  <c r="P23"/>
  <c r="O23"/>
  <c r="K23"/>
  <c r="F23"/>
  <c r="E23"/>
  <c r="Y23" s="1"/>
  <c r="AC22"/>
  <c r="AB22"/>
  <c r="AA22"/>
  <c r="X22"/>
  <c r="W22"/>
  <c r="U22"/>
  <c r="P22"/>
  <c r="O22"/>
  <c r="K22"/>
  <c r="F22"/>
  <c r="E22"/>
  <c r="AC21"/>
  <c r="AB21"/>
  <c r="AA21"/>
  <c r="X21"/>
  <c r="W21"/>
  <c r="U21"/>
  <c r="P21"/>
  <c r="O21"/>
  <c r="K21"/>
  <c r="F21"/>
  <c r="E21"/>
  <c r="AC20"/>
  <c r="AB20"/>
  <c r="AA20"/>
  <c r="X20"/>
  <c r="W20"/>
  <c r="U20"/>
  <c r="P20"/>
  <c r="O20"/>
  <c r="K20"/>
  <c r="F20"/>
  <c r="E20"/>
  <c r="AC19"/>
  <c r="AB19"/>
  <c r="Z20" l="1"/>
  <c r="AD20"/>
  <c r="AE25"/>
  <c r="AG25" s="1"/>
  <c r="Z23"/>
  <c r="V20"/>
  <c r="Y20"/>
  <c r="L21"/>
  <c r="AD23"/>
  <c r="V23"/>
  <c r="AE24"/>
  <c r="AG24" s="1"/>
  <c r="Z22"/>
  <c r="Y22"/>
  <c r="L20"/>
  <c r="AE20" s="1"/>
  <c r="AG20" s="1"/>
  <c r="AD22"/>
  <c r="V22"/>
  <c r="Z21"/>
  <c r="V21"/>
  <c r="AD21"/>
  <c r="Y21"/>
  <c r="L22"/>
  <c r="L23"/>
  <c r="AA19"/>
  <c r="X19"/>
  <c r="W19"/>
  <c r="U19"/>
  <c r="P19"/>
  <c r="O19"/>
  <c r="K19"/>
  <c r="F19"/>
  <c r="E19"/>
  <c r="AE23" l="1"/>
  <c r="AG23" s="1"/>
  <c r="AE21"/>
  <c r="AG21" s="1"/>
  <c r="AE22"/>
  <c r="AG22" s="1"/>
  <c r="Z19"/>
  <c r="AD19"/>
  <c r="V19"/>
  <c r="Y19"/>
  <c r="L19"/>
  <c r="AC18"/>
  <c r="AB18"/>
  <c r="AA18"/>
  <c r="X18"/>
  <c r="W18"/>
  <c r="U18"/>
  <c r="P18"/>
  <c r="O18"/>
  <c r="K18"/>
  <c r="F18"/>
  <c r="E18"/>
  <c r="AC17"/>
  <c r="AB17"/>
  <c r="AA17"/>
  <c r="X17"/>
  <c r="W17"/>
  <c r="U17"/>
  <c r="P17"/>
  <c r="O17"/>
  <c r="Z18" l="1"/>
  <c r="AD18"/>
  <c r="V18"/>
  <c r="AE19"/>
  <c r="AG19" s="1"/>
  <c r="V17"/>
  <c r="L18"/>
  <c r="Y18"/>
  <c r="K17"/>
  <c r="AD17" s="1"/>
  <c r="F17"/>
  <c r="Z17" s="1"/>
  <c r="E17"/>
  <c r="Y17" s="1"/>
  <c r="AB16"/>
  <c r="AA16"/>
  <c r="X16"/>
  <c r="W16"/>
  <c r="AE18" l="1"/>
  <c r="L17"/>
  <c r="AE17" s="1"/>
  <c r="AG17" s="1"/>
  <c r="P16"/>
  <c r="O16"/>
  <c r="K16" l="1"/>
  <c r="F16"/>
  <c r="Z16" s="1"/>
  <c r="E16" l="1"/>
  <c r="AC15"/>
  <c r="AB15"/>
  <c r="AA15"/>
  <c r="X15"/>
  <c r="W15"/>
  <c r="U15"/>
  <c r="P15"/>
  <c r="O15"/>
  <c r="K15"/>
  <c r="F15"/>
  <c r="E15"/>
  <c r="AC14"/>
  <c r="AB14"/>
  <c r="AD15" l="1"/>
  <c r="Z15"/>
  <c r="V15"/>
  <c r="L15"/>
  <c r="Y16"/>
  <c r="L16"/>
  <c r="Y15"/>
  <c r="AA14"/>
  <c r="X14"/>
  <c r="W14"/>
  <c r="U14"/>
  <c r="P14"/>
  <c r="O14"/>
  <c r="K14"/>
  <c r="F14"/>
  <c r="E14"/>
  <c r="AC13"/>
  <c r="AB13"/>
  <c r="AA13"/>
  <c r="X13"/>
  <c r="W13"/>
  <c r="U13"/>
  <c r="P13"/>
  <c r="O13"/>
  <c r="K13"/>
  <c r="F13"/>
  <c r="E13"/>
  <c r="AC12"/>
  <c r="AD14" l="1"/>
  <c r="Y14"/>
  <c r="AD13"/>
  <c r="V14"/>
  <c r="L13"/>
  <c r="Z13"/>
  <c r="L14"/>
  <c r="AE15"/>
  <c r="V13"/>
  <c r="AE13" s="1"/>
  <c r="AG13" s="1"/>
  <c r="Z14"/>
  <c r="Y13"/>
  <c r="AB12"/>
  <c r="AE14" l="1"/>
  <c r="AG14" s="1"/>
  <c r="AA12"/>
  <c r="X12"/>
  <c r="W12"/>
  <c r="U12"/>
  <c r="P12"/>
  <c r="O12"/>
  <c r="K12"/>
  <c r="F12"/>
  <c r="E12"/>
  <c r="L12" l="1"/>
  <c r="AD12"/>
  <c r="Z12"/>
  <c r="Y12"/>
  <c r="V12"/>
  <c r="AE12" s="1"/>
  <c r="AG12" s="1"/>
  <c r="AC11"/>
  <c r="AB11"/>
  <c r="AA11"/>
  <c r="X11"/>
  <c r="W11"/>
  <c r="U11"/>
  <c r="P11"/>
  <c r="O11"/>
  <c r="V11" l="1"/>
  <c r="K11"/>
  <c r="AD11" s="1"/>
  <c r="F11"/>
  <c r="Z11" s="1"/>
  <c r="E11"/>
  <c r="AC10"/>
  <c r="AB10"/>
  <c r="AA10"/>
  <c r="X10"/>
  <c r="X57" s="1"/>
  <c r="W10"/>
  <c r="W57" s="1"/>
  <c r="U10"/>
  <c r="P10"/>
  <c r="O10"/>
  <c r="O57" s="1"/>
  <c r="N57" s="1"/>
  <c r="K10"/>
  <c r="F10"/>
  <c r="E10"/>
  <c r="V10" l="1"/>
  <c r="L11"/>
  <c r="AE11" s="1"/>
  <c r="AG11" s="1"/>
  <c r="AD10"/>
  <c r="Z10"/>
  <c r="E57"/>
  <c r="Y11"/>
  <c r="L10"/>
  <c r="Y10"/>
  <c r="Y57" l="1"/>
  <c r="AE10"/>
  <c r="AG10" l="1"/>
  <c r="AE16" l="1"/>
  <c r="AG16" s="1"/>
  <c r="AD16"/>
  <c r="AC16"/>
  <c r="AE29"/>
  <c r="AG29" s="1"/>
  <c r="AD29"/>
  <c r="AE42"/>
  <c r="AG42" s="1"/>
  <c r="AE43"/>
  <c r="AG43" s="1"/>
  <c r="AE44"/>
  <c r="AG44" s="1"/>
  <c r="AE41"/>
  <c r="AG41" s="1"/>
  <c r="AD41"/>
  <c r="AE46"/>
  <c r="AG46" s="1"/>
  <c r="AE48"/>
  <c r="AG48" s="1"/>
  <c r="AE50"/>
  <c r="AG50" s="1"/>
  <c r="AE49"/>
  <c r="AG49" s="1"/>
  <c r="AD49"/>
  <c r="AE51"/>
  <c r="AG51" s="1"/>
  <c r="AE53"/>
  <c r="AG53" s="1"/>
  <c r="H37" i="65"/>
  <c r="I37"/>
  <c r="I37" i="62" s="1"/>
  <c r="AC37" s="1"/>
  <c r="R38" i="65"/>
  <c r="R38" i="67"/>
  <c r="P38" s="1"/>
  <c r="R38" i="68"/>
  <c r="R57" s="1"/>
  <c r="S38" i="65"/>
  <c r="S38" i="67"/>
  <c r="U38" s="1"/>
  <c r="S38" i="68"/>
  <c r="AC38" s="1"/>
  <c r="AC57" s="1"/>
  <c r="AA57" i="62"/>
  <c r="U38" i="65"/>
  <c r="U57" s="1"/>
  <c r="K37"/>
  <c r="K57"/>
  <c r="I57"/>
  <c r="E57"/>
  <c r="AD37"/>
  <c r="Y57"/>
  <c r="S57"/>
  <c r="AC37"/>
  <c r="AC38"/>
  <c r="AB37"/>
  <c r="AA57"/>
  <c r="Y57" i="67"/>
  <c r="R57"/>
  <c r="I57" i="68"/>
  <c r="J57" s="1"/>
  <c r="H57"/>
  <c r="Y38"/>
  <c r="Y57" s="1"/>
  <c r="S57"/>
  <c r="AE38" i="73"/>
  <c r="AG38" s="1"/>
  <c r="AD38"/>
  <c r="AC38"/>
  <c r="AB38"/>
  <c r="AE37"/>
  <c r="AG37" s="1"/>
  <c r="AD37"/>
  <c r="AC37"/>
  <c r="AA57"/>
  <c r="AD38" i="65" l="1"/>
  <c r="J57"/>
  <c r="P38"/>
  <c r="V38" s="1"/>
  <c r="R38" i="62"/>
  <c r="AC57" i="65"/>
  <c r="F37"/>
  <c r="H37" i="62"/>
  <c r="AB37" s="1"/>
  <c r="T57" i="65"/>
  <c r="S38" i="62"/>
  <c r="U57" i="67"/>
  <c r="AD38"/>
  <c r="P57"/>
  <c r="Z38"/>
  <c r="Z57" s="1"/>
  <c r="V38"/>
  <c r="Z37" i="65"/>
  <c r="L37"/>
  <c r="F57"/>
  <c r="R57"/>
  <c r="AB38"/>
  <c r="AB57" s="1"/>
  <c r="S57" i="67"/>
  <c r="AC38"/>
  <c r="AC57" s="1"/>
  <c r="AB38"/>
  <c r="AB57" s="1"/>
  <c r="AC38" i="62"/>
  <c r="H57" i="65"/>
  <c r="U38" i="68"/>
  <c r="AD38" s="1"/>
  <c r="P38"/>
  <c r="AB38"/>
  <c r="AB57" s="1"/>
  <c r="U57"/>
  <c r="T57" s="1"/>
  <c r="S57" i="62"/>
  <c r="U38"/>
  <c r="AD38" s="1"/>
  <c r="AC57"/>
  <c r="K37"/>
  <c r="I57"/>
  <c r="H57"/>
  <c r="F37" l="1"/>
  <c r="Z57" i="65"/>
  <c r="Z38"/>
  <c r="P57"/>
  <c r="V38" i="68"/>
  <c r="V57" i="67"/>
  <c r="AE38"/>
  <c r="T57"/>
  <c r="L57" i="65"/>
  <c r="AE37"/>
  <c r="AG37" s="1"/>
  <c r="AE38"/>
  <c r="AG38" s="1"/>
  <c r="V57"/>
  <c r="Z38" i="68"/>
  <c r="Z57" s="1"/>
  <c r="P57"/>
  <c r="AB38" i="62"/>
  <c r="P38"/>
  <c r="R57"/>
  <c r="AB57"/>
  <c r="AE38" i="68"/>
  <c r="V57"/>
  <c r="U57" i="62"/>
  <c r="T57" s="1"/>
  <c r="AD37"/>
  <c r="AD57" s="1"/>
  <c r="K57"/>
  <c r="J57" s="1"/>
  <c r="L37"/>
  <c r="AE37" s="1"/>
  <c r="F57" l="1"/>
  <c r="Z37"/>
  <c r="AG38" i="67"/>
  <c r="L57" i="62"/>
  <c r="Z38"/>
  <c r="Z57" s="1"/>
  <c r="P57"/>
  <c r="V38"/>
  <c r="AG38" i="68"/>
  <c r="AG37" i="62"/>
  <c r="AE51" i="65"/>
  <c r="AG51" s="1"/>
  <c r="AD51"/>
  <c r="AE38" i="62" l="1"/>
  <c r="V57"/>
  <c r="AG38" l="1"/>
  <c r="AG57" s="1"/>
  <c r="AE57"/>
  <c r="AE12" i="67"/>
  <c r="AG12" s="1"/>
  <c r="AE23"/>
  <c r="AG23" s="1"/>
  <c r="AE25"/>
  <c r="AG25" s="1"/>
  <c r="AE31"/>
  <c r="AG31" s="1"/>
  <c r="AE34"/>
  <c r="AG34" s="1"/>
  <c r="AE37"/>
  <c r="AG37" s="1"/>
  <c r="AE39"/>
  <c r="AG39" s="1"/>
  <c r="AE42"/>
  <c r="AG42" s="1"/>
  <c r="AE50"/>
  <c r="AG50" s="1"/>
  <c r="AE51"/>
  <c r="AG51" s="1"/>
  <c r="AE54"/>
  <c r="AG54" s="1"/>
  <c r="AE45"/>
  <c r="AG45" s="1"/>
  <c r="AE49"/>
  <c r="AG49" s="1"/>
  <c r="AE47"/>
  <c r="AG47" s="1"/>
  <c r="AE29"/>
  <c r="AG29" s="1"/>
  <c r="AE12" i="65"/>
  <c r="AG12"/>
  <c r="AE13"/>
  <c r="AG13"/>
  <c r="AE16"/>
  <c r="AG16"/>
  <c r="AE20"/>
  <c r="AG20"/>
  <c r="AE23"/>
  <c r="AG23"/>
  <c r="AE24"/>
  <c r="AG24"/>
  <c r="AG57" s="1"/>
  <c r="AE25"/>
  <c r="AG25"/>
  <c r="AE28"/>
  <c r="AG28"/>
  <c r="AE36"/>
  <c r="AG36"/>
  <c r="AE39"/>
  <c r="AG39"/>
  <c r="AE43"/>
  <c r="AG43"/>
  <c r="AE45"/>
  <c r="AG45"/>
  <c r="AE21"/>
  <c r="AG21"/>
  <c r="AE47"/>
  <c r="AG47"/>
  <c r="AE29"/>
  <c r="AG29"/>
  <c r="AE12" i="68"/>
  <c r="AG12" s="1"/>
  <c r="AE13"/>
  <c r="AG13" s="1"/>
  <c r="AE14"/>
  <c r="AG14" s="1"/>
  <c r="AE16"/>
  <c r="AG16" s="1"/>
  <c r="AE17"/>
  <c r="AG17" s="1"/>
  <c r="AE20"/>
  <c r="AG20" s="1"/>
  <c r="AE22"/>
  <c r="AG22" s="1"/>
  <c r="AE25"/>
  <c r="AG25" s="1"/>
  <c r="AE26"/>
  <c r="AG26" s="1"/>
  <c r="AE34"/>
  <c r="AG34" s="1"/>
  <c r="AE39"/>
  <c r="AG39" s="1"/>
  <c r="AE43"/>
  <c r="AG43" s="1"/>
  <c r="AE44"/>
  <c r="AG44" s="1"/>
  <c r="AE46"/>
  <c r="AG46" s="1"/>
  <c r="AE50"/>
  <c r="AG50" s="1"/>
  <c r="AE27"/>
  <c r="AG27" s="1"/>
  <c r="AE47"/>
  <c r="AG47" s="1"/>
  <c r="AE29"/>
  <c r="AG29" s="1"/>
  <c r="AD46"/>
  <c r="AD57"/>
  <c r="AD23" i="67"/>
  <c r="AD39"/>
  <c r="AD42"/>
  <c r="AD50"/>
  <c r="AD51"/>
  <c r="AD54"/>
  <c r="AD47"/>
  <c r="AD39" i="65"/>
  <c r="AD57"/>
  <c r="AE11" i="73"/>
  <c r="AG11"/>
  <c r="AE12"/>
  <c r="AG12"/>
  <c r="AE17"/>
  <c r="AG17"/>
  <c r="AE19"/>
  <c r="AG19"/>
  <c r="AE23"/>
  <c r="AG23" s="1"/>
  <c r="AE24"/>
  <c r="AG24" s="1"/>
  <c r="AE25"/>
  <c r="AG25" s="1"/>
  <c r="AE31"/>
  <c r="AG31" s="1"/>
  <c r="AE35"/>
  <c r="AG35"/>
  <c r="AE39"/>
  <c r="AG39"/>
  <c r="AE42"/>
  <c r="AG42"/>
  <c r="AE43"/>
  <c r="AG43" s="1"/>
  <c r="AE44"/>
  <c r="AG44"/>
  <c r="AE46"/>
  <c r="AG46"/>
  <c r="AE48"/>
  <c r="AG48"/>
  <c r="AE50"/>
  <c r="AG50" s="1"/>
  <c r="AE51"/>
  <c r="AG51"/>
  <c r="AE49"/>
  <c r="AG49"/>
  <c r="AE27"/>
  <c r="AG27" s="1"/>
  <c r="AE21"/>
  <c r="AG21" s="1"/>
  <c r="AE29"/>
  <c r="AG29" s="1"/>
  <c r="AC39"/>
  <c r="AC57" s="1"/>
  <c r="AB39"/>
  <c r="AD11"/>
  <c r="AD12"/>
  <c r="AD57" s="1"/>
  <c r="AD17"/>
  <c r="AD19"/>
  <c r="AD24"/>
  <c r="AD25"/>
  <c r="AD39"/>
  <c r="AD50"/>
  <c r="AD51"/>
  <c r="AD21"/>
  <c r="AB57"/>
  <c r="AE57" i="65"/>
  <c r="AE32"/>
  <c r="AG32" s="1"/>
  <c r="AD32"/>
  <c r="AD11" i="79"/>
  <c r="AD13"/>
  <c r="AD57" s="1"/>
  <c r="AD16"/>
  <c r="AD20"/>
  <c r="AD22"/>
  <c r="AD26"/>
  <c r="AD39"/>
  <c r="AD43"/>
  <c r="AD51"/>
  <c r="AD47"/>
  <c r="AC51"/>
  <c r="AC57" s="1"/>
  <c r="AE12" i="80"/>
  <c r="AG12" s="1"/>
  <c r="AE13"/>
  <c r="AG13" s="1"/>
  <c r="AE14"/>
  <c r="AG14" s="1"/>
  <c r="AE16"/>
  <c r="AG16" s="1"/>
  <c r="AE17"/>
  <c r="AG17" s="1"/>
  <c r="AE20"/>
  <c r="AG20" s="1"/>
  <c r="AE22"/>
  <c r="AG22" s="1"/>
  <c r="AE24"/>
  <c r="AG24" s="1"/>
  <c r="AE25"/>
  <c r="AG25" s="1"/>
  <c r="AE26"/>
  <c r="AG26" s="1"/>
  <c r="AE28"/>
  <c r="AG28" s="1"/>
  <c r="AE30"/>
  <c r="AG30" s="1"/>
  <c r="AE34"/>
  <c r="AG34" s="1"/>
  <c r="AE35"/>
  <c r="AG35" s="1"/>
  <c r="AE36"/>
  <c r="AG36" s="1"/>
  <c r="AE39"/>
  <c r="AG39" s="1"/>
  <c r="AE42"/>
  <c r="AG42" s="1"/>
  <c r="AE43"/>
  <c r="AG43" s="1"/>
  <c r="AE44"/>
  <c r="AG44" s="1"/>
  <c r="AE46"/>
  <c r="AG46" s="1"/>
  <c r="AE48"/>
  <c r="AG48" s="1"/>
  <c r="AE50"/>
  <c r="AG50" s="1"/>
  <c r="AE51"/>
  <c r="AG51" s="1"/>
  <c r="AE54"/>
  <c r="AG54" s="1"/>
  <c r="AE38"/>
  <c r="AG38" s="1"/>
  <c r="AE45"/>
  <c r="AG45" s="1"/>
  <c r="AE49"/>
  <c r="AG49" s="1"/>
  <c r="AE21"/>
  <c r="AG21" s="1"/>
  <c r="AE47"/>
  <c r="AG47" s="1"/>
  <c r="AE29"/>
  <c r="AG29" s="1"/>
  <c r="AE17" i="79"/>
  <c r="AG17"/>
  <c r="AE11"/>
  <c r="AG11"/>
  <c r="AE16"/>
  <c r="AG16"/>
  <c r="AE12"/>
  <c r="AG12"/>
  <c r="AE13"/>
  <c r="AG13"/>
  <c r="AE25"/>
  <c r="AG25"/>
  <c r="AE28"/>
  <c r="AG28"/>
  <c r="AE20"/>
  <c r="AG20"/>
  <c r="AE35"/>
  <c r="AG35"/>
  <c r="AE19"/>
  <c r="AG19"/>
  <c r="AE43"/>
  <c r="AG43"/>
  <c r="AE26"/>
  <c r="AG26"/>
  <c r="AE42"/>
  <c r="AG42"/>
  <c r="AE30"/>
  <c r="AG30"/>
  <c r="I57" i="80"/>
  <c r="J57"/>
  <c r="AE23" i="79"/>
  <c r="AG23"/>
  <c r="AE52"/>
  <c r="AG52"/>
  <c r="AE45"/>
  <c r="AG45"/>
  <c r="AE54"/>
  <c r="AG54"/>
  <c r="AE39"/>
  <c r="AG39"/>
  <c r="AE50"/>
  <c r="AG50"/>
  <c r="AE33"/>
  <c r="AG33"/>
  <c r="AD33"/>
  <c r="AE51"/>
  <c r="AG51" s="1"/>
  <c r="AE21"/>
  <c r="AG21" s="1"/>
  <c r="AE53"/>
  <c r="AG53" s="1"/>
  <c r="AE47"/>
  <c r="AG47" s="1"/>
  <c r="AE22"/>
  <c r="AG22" s="1"/>
  <c r="AE10"/>
  <c r="AG10" s="1"/>
  <c r="AE57"/>
  <c r="AD16" i="80"/>
  <c r="AD30"/>
  <c r="AD28"/>
  <c r="AD13"/>
  <c r="AD24"/>
  <c r="AD20"/>
  <c r="AD22"/>
  <c r="AD29"/>
  <c r="AD26"/>
  <c r="AE57"/>
  <c r="AD25"/>
  <c r="AD34"/>
  <c r="AD35"/>
  <c r="AD36"/>
  <c r="AD39"/>
  <c r="AD42"/>
  <c r="AD43"/>
  <c r="AD44"/>
  <c r="AD46"/>
  <c r="AD48"/>
  <c r="AD50"/>
  <c r="AD51"/>
  <c r="AD54"/>
  <c r="AD38"/>
  <c r="AD45"/>
  <c r="AD49"/>
  <c r="AD21"/>
  <c r="AD47"/>
  <c r="AD57"/>
  <c r="AC57"/>
  <c r="AB57"/>
  <c r="AA57"/>
  <c r="AE53"/>
  <c r="AG53" s="1"/>
  <c r="AE41"/>
  <c r="AG41" s="1"/>
  <c r="AD41"/>
  <c r="AE33"/>
  <c r="AG33"/>
  <c r="AD33"/>
  <c r="AE11" i="66"/>
  <c r="AG11" s="1"/>
  <c r="AE13"/>
  <c r="AG13" s="1"/>
  <c r="AE14"/>
  <c r="AG14" s="1"/>
  <c r="AE19"/>
  <c r="AG19" s="1"/>
  <c r="AE24"/>
  <c r="AG24" s="1"/>
  <c r="AE26"/>
  <c r="AG26" s="1"/>
  <c r="AE34"/>
  <c r="AG34" s="1"/>
  <c r="AE35"/>
  <c r="AG35" s="1"/>
  <c r="AE37"/>
  <c r="AG37" s="1"/>
  <c r="AE39"/>
  <c r="AG39" s="1"/>
  <c r="AE42"/>
  <c r="AG42" s="1"/>
  <c r="AE54"/>
  <c r="AG54" s="1"/>
  <c r="AE49"/>
  <c r="AG49" s="1"/>
  <c r="AE27"/>
  <c r="AG27" s="1"/>
  <c r="AE29"/>
  <c r="AG29" s="1"/>
  <c r="AE24" i="72"/>
  <c r="AG24"/>
  <c r="AG57" s="1"/>
  <c r="AE30"/>
  <c r="AG30"/>
  <c r="AE34"/>
  <c r="AG34"/>
  <c r="AE36"/>
  <c r="AG36"/>
  <c r="AE37"/>
  <c r="AG37"/>
  <c r="AE39"/>
  <c r="AG39"/>
  <c r="AE42"/>
  <c r="AG42"/>
  <c r="AE43"/>
  <c r="AG43"/>
  <c r="AE44"/>
  <c r="AG44"/>
  <c r="AE46"/>
  <c r="AG46"/>
  <c r="AE50"/>
  <c r="AG50"/>
  <c r="AE38"/>
  <c r="AG38"/>
  <c r="AE45"/>
  <c r="AG45"/>
  <c r="AE27"/>
  <c r="AG27"/>
  <c r="AE29"/>
  <c r="AG29"/>
  <c r="AD35" i="66"/>
  <c r="AD57" s="1"/>
  <c r="AD42"/>
  <c r="AD29"/>
  <c r="AE57"/>
  <c r="S57" i="72"/>
  <c r="T57"/>
  <c r="I57"/>
  <c r="J57"/>
  <c r="AD46"/>
  <c r="AD39"/>
  <c r="AD57" s="1"/>
  <c r="AE32" i="66"/>
  <c r="AG32"/>
  <c r="AE40" i="72"/>
  <c r="AG40"/>
  <c r="AE57"/>
  <c r="AE33" i="66"/>
  <c r="AG33" s="1"/>
  <c r="AE33" i="72"/>
  <c r="AG33" s="1"/>
  <c r="AD33"/>
  <c r="AD37"/>
  <c r="AD38"/>
  <c r="AE41"/>
  <c r="AG41" s="1"/>
  <c r="AD41"/>
  <c r="AE53"/>
  <c r="AG53"/>
  <c r="AE52"/>
  <c r="AG52"/>
  <c r="AE32" i="67"/>
  <c r="AG32" s="1"/>
  <c r="AE57"/>
  <c r="AE41"/>
  <c r="AG41" s="1"/>
  <c r="AD41"/>
  <c r="AE57" i="68"/>
  <c r="AE32"/>
  <c r="AG32"/>
  <c r="AE41" i="73"/>
  <c r="AG41"/>
  <c r="AE33"/>
  <c r="AG33"/>
  <c r="AD33"/>
  <c r="AE57"/>
  <c r="AE52"/>
  <c r="AG52"/>
  <c r="AD52"/>
  <c r="AE53"/>
  <c r="AG53" s="1"/>
  <c r="AD53"/>
  <c r="AG57" l="1"/>
  <c r="AD57" i="67"/>
  <c r="AG57" i="68"/>
  <c r="AG57" i="66"/>
  <c r="AG57" i="79"/>
  <c r="AG57" i="80"/>
  <c r="AG57" i="67"/>
</calcChain>
</file>

<file path=xl/sharedStrings.xml><?xml version="1.0" encoding="utf-8"?>
<sst xmlns="http://schemas.openxmlformats.org/spreadsheetml/2006/main" count="2317" uniqueCount="696">
  <si>
    <t>Специальность</t>
  </si>
  <si>
    <t>Для взрослого населения</t>
  </si>
  <si>
    <t>Для детского населения</t>
  </si>
  <si>
    <t>ВСЕГО</t>
  </si>
  <si>
    <t>обращения по поводу заболеваний</t>
  </si>
  <si>
    <t>количество посещений всего</t>
  </si>
  <si>
    <t>количество обращений по поводу заболеваний</t>
  </si>
  <si>
    <t>среднее число посещений в обращении</t>
  </si>
  <si>
    <t>количество посещений в обращениях</t>
  </si>
  <si>
    <t xml:space="preserve">на приеме </t>
  </si>
  <si>
    <t>на дому</t>
  </si>
  <si>
    <t>всего</t>
  </si>
  <si>
    <t>4 (2+3)</t>
  </si>
  <si>
    <t>Акушерство и гинекология</t>
  </si>
  <si>
    <t>Аллергология-иммунология</t>
  </si>
  <si>
    <t>Врач общей практики</t>
  </si>
  <si>
    <t>Гастроэнтерология</t>
  </si>
  <si>
    <t>Гематология</t>
  </si>
  <si>
    <t>Генетик</t>
  </si>
  <si>
    <t>Дерматология</t>
  </si>
  <si>
    <t>Диабетология</t>
  </si>
  <si>
    <t>Инфекционные болезни</t>
  </si>
  <si>
    <t>Кардиология</t>
  </si>
  <si>
    <t>Колопроктология</t>
  </si>
  <si>
    <t>Неврология</t>
  </si>
  <si>
    <t>Нейрохирургия</t>
  </si>
  <si>
    <t>Нефрология</t>
  </si>
  <si>
    <t>Онкология</t>
  </si>
  <si>
    <t>Оториноларингология</t>
  </si>
  <si>
    <t>Офтальмология</t>
  </si>
  <si>
    <t>Педиатрия (общая), в т.ч.:</t>
  </si>
  <si>
    <t>педиатры</t>
  </si>
  <si>
    <t>участковые педиатры</t>
  </si>
  <si>
    <t>Пульмонология</t>
  </si>
  <si>
    <t>Ревматология</t>
  </si>
  <si>
    <t>Сердечно-сосудистая хирургия</t>
  </si>
  <si>
    <t>Стоматология</t>
  </si>
  <si>
    <t>Терапия, в т.ч.:</t>
  </si>
  <si>
    <t>терапевты</t>
  </si>
  <si>
    <t>участковые терапевты</t>
  </si>
  <si>
    <t>Торакальная хирургия</t>
  </si>
  <si>
    <t>Травматология-ортопедия</t>
  </si>
  <si>
    <t>Урология</t>
  </si>
  <si>
    <t>Хирургия</t>
  </si>
  <si>
    <t>Челюстно-лицевая хирургия</t>
  </si>
  <si>
    <t>Эндокринология</t>
  </si>
  <si>
    <t>Специалисты, занятые в центрах здоровья, в том числе:</t>
  </si>
  <si>
    <t>посещения с целью комплексного обследования;</t>
  </si>
  <si>
    <t>посещения с целью динамического наблюдения</t>
  </si>
  <si>
    <t>Всего:</t>
  </si>
  <si>
    <t>Наименование МО</t>
  </si>
  <si>
    <t>Реестровый №</t>
  </si>
  <si>
    <t>Код по МКБ-10</t>
  </si>
  <si>
    <t>Наименование</t>
  </si>
  <si>
    <t>К-во обращений для взрослых</t>
  </si>
  <si>
    <t>К-во обращений для детей</t>
  </si>
  <si>
    <t>К-во обращений всего</t>
  </si>
  <si>
    <t>К 02.0 – К 02.9</t>
  </si>
  <si>
    <t>Кариес зубов</t>
  </si>
  <si>
    <t>К 04.0 – К 04.3</t>
  </si>
  <si>
    <t>Пульпит</t>
  </si>
  <si>
    <t>К 04.4</t>
  </si>
  <si>
    <t>Острый перидонтит</t>
  </si>
  <si>
    <t>К 04.5 – К 04.7</t>
  </si>
  <si>
    <t>Хронический перидонтит</t>
  </si>
  <si>
    <t>К 05.0 – К 05.1</t>
  </si>
  <si>
    <t>Острый и хронический гингивит</t>
  </si>
  <si>
    <t>К 05.4</t>
  </si>
  <si>
    <t>Пародонтоз</t>
  </si>
  <si>
    <t>К 05.3</t>
  </si>
  <si>
    <t>Пародонтит</t>
  </si>
  <si>
    <t>В 00.2</t>
  </si>
  <si>
    <t>В 37.0</t>
  </si>
  <si>
    <t>К 12.0 – К 12.1</t>
  </si>
  <si>
    <t>Стоматит</t>
  </si>
  <si>
    <t>S00.5</t>
  </si>
  <si>
    <t>Травмы слизистой полости рта</t>
  </si>
  <si>
    <t>S 02.5</t>
  </si>
  <si>
    <t>Перелом зуба</t>
  </si>
  <si>
    <t>К 00.4, К 00.9</t>
  </si>
  <si>
    <t>Нарушения развития и прорезывания зубов</t>
  </si>
  <si>
    <t>К 00.5</t>
  </si>
  <si>
    <t>Наследственные нарушения развития</t>
  </si>
  <si>
    <t>Хронический периодонтит; периапикальный абсцесс с полостью/без полости, синдром прорезывания зубов, Нарушение развития зубов неуточненное</t>
  </si>
  <si>
    <t>К 09.0 – К 09.2</t>
  </si>
  <si>
    <t>Одонтогенная киста челюстей</t>
  </si>
  <si>
    <t>Острый пародонтит, хронический пародонтит</t>
  </si>
  <si>
    <t>К 07.6</t>
  </si>
  <si>
    <t>Синдром долевой дисфункции височно-нижнечелюстной сустав</t>
  </si>
  <si>
    <t>К 08.1</t>
  </si>
  <si>
    <t>Потеря зуба вследствие несчастного случая, удаления или локального поражения пародонта</t>
  </si>
  <si>
    <t>К 10.02 (1)</t>
  </si>
  <si>
    <t>Периостит</t>
  </si>
  <si>
    <t>К 10.3</t>
  </si>
  <si>
    <t>Альвеолит челюсти</t>
  </si>
  <si>
    <t>К 10.8</t>
  </si>
  <si>
    <t>Коррекция альвеолярного отростка</t>
  </si>
  <si>
    <t>S 03.2</t>
  </si>
  <si>
    <t>Вывих зуба</t>
  </si>
  <si>
    <t>К 12.2</t>
  </si>
  <si>
    <t>Абсцесс челюстно-лицвой области</t>
  </si>
  <si>
    <t>S02.4 – S 02.47</t>
  </si>
  <si>
    <t>Перелом скуловой кости (дуги), перелом верхней челюсти, перелом альвеолярного отростка верхней челюсти</t>
  </si>
  <si>
    <t>S 02.6</t>
  </si>
  <si>
    <t>Перелом нижней челюсти</t>
  </si>
  <si>
    <t>К 04.5</t>
  </si>
  <si>
    <t>Хронический апикальный периодонтит</t>
  </si>
  <si>
    <t>К 00.7</t>
  </si>
  <si>
    <t>Синдром прорезывания зубов</t>
  </si>
  <si>
    <t>К 00.6 – К 00.69</t>
  </si>
  <si>
    <t>Нарушение прорезывания зубов</t>
  </si>
  <si>
    <t>S 02.8</t>
  </si>
  <si>
    <t>Переломы других лицевых костей  и костей черепа</t>
  </si>
  <si>
    <t>D 23.0 – D23.3</t>
  </si>
  <si>
    <t>Доброкачественные новообразования мягких тканей полости рта, лица и шеи</t>
  </si>
  <si>
    <t>Q 38.1</t>
  </si>
  <si>
    <t>Короткая уздечка языка, низкое прикрепление уздечки языка</t>
  </si>
  <si>
    <t>Q 38.6</t>
  </si>
  <si>
    <t>Короткая уздечка губы, низкое прикрепление уздечки губы</t>
  </si>
  <si>
    <t>К 11.6</t>
  </si>
  <si>
    <t>Ретенционная киста малой слюнной железы</t>
  </si>
  <si>
    <t>К 08.3</t>
  </si>
  <si>
    <t>Оставшийся корень зуба</t>
  </si>
  <si>
    <t>К 11.2</t>
  </si>
  <si>
    <t>Сиалоаденит</t>
  </si>
  <si>
    <t>К 00.0 (0)</t>
  </si>
  <si>
    <t>Адентия частичная</t>
  </si>
  <si>
    <t>К 00.1</t>
  </si>
  <si>
    <t>Сверхкомлетные зубы</t>
  </si>
  <si>
    <t>К 00.2</t>
  </si>
  <si>
    <t>Аномалии формы и размеров зубов. Макродентия</t>
  </si>
  <si>
    <t>К 00.2 (0)</t>
  </si>
  <si>
    <t>Аномалии формы и размеров зубов. Микродентия</t>
  </si>
  <si>
    <t>К 07.0 (0)</t>
  </si>
  <si>
    <t>Макрогнатия (верхняя, нижняя)</t>
  </si>
  <si>
    <t>К 07.0 (1)</t>
  </si>
  <si>
    <t>Микрогнатия (верхняя)</t>
  </si>
  <si>
    <t>К 07.0 (2)</t>
  </si>
  <si>
    <t>Микрогнатия (нижняя)</t>
  </si>
  <si>
    <t>Аномалии соотношения челюстей. Прогнатия верхняя, нижняя</t>
  </si>
  <si>
    <t>К 07.1 (1)</t>
  </si>
  <si>
    <t>Аномалии соотношения челюстей. Ретрогнатия верхняя, нижняя</t>
  </si>
  <si>
    <t>Аномалии окклюзии  в сагиттальном направлении: дистальная окклюзия, резцовая дизокклюзия</t>
  </si>
  <si>
    <t>К 07.2 (1)</t>
  </si>
  <si>
    <t>Аномалии окклюзии в сагиттальном направлении: мезиальная окклюзия, обратная резцовая дизокклюзия</t>
  </si>
  <si>
    <t>Аномалии окклюзии в вертикальном направлении – глубокая резцовая окклюзия</t>
  </si>
  <si>
    <t>Аномалии окклюзии в вертикальном направлении – дизокклюзия по вертикали</t>
  </si>
  <si>
    <t>Перекрестная окклюзия. Вистибулоокклюзия</t>
  </si>
  <si>
    <t>К 07.3 (0)</t>
  </si>
  <si>
    <t>Ретинированные или импактные зубы с неправильным положением их или соседних зубов</t>
  </si>
  <si>
    <t>К 07.3 (1)</t>
  </si>
  <si>
    <t>Аномалии положения зубов в сагитальном направлении – вестибулярное, мезиальное</t>
  </si>
  <si>
    <t>К 07.3 (2)</t>
  </si>
  <si>
    <t>Аномалии положения зубов в сагитальном направлении – оральное, дистальное</t>
  </si>
  <si>
    <t>К 07.3 (3)</t>
  </si>
  <si>
    <t>Аномалии положения зубов в вертикальном направлении</t>
  </si>
  <si>
    <t>К 07.3 (4)</t>
  </si>
  <si>
    <t>Аномалии положения зубов в трансверсальном направлении</t>
  </si>
  <si>
    <t>К 07.3 (5)</t>
  </si>
  <si>
    <t>Аномалии положения зубов - тортоаномалии</t>
  </si>
  <si>
    <t>К 07.3 (6)</t>
  </si>
  <si>
    <t>Аномалии положения зубов – тремы, диастемы</t>
  </si>
  <si>
    <t>К 07.3 (7)</t>
  </si>
  <si>
    <t>Аномалии положения зубов - транспозиция</t>
  </si>
  <si>
    <t>посещения по неотложной медицинской помощи</t>
  </si>
  <si>
    <t>посещения с профилактической и иными целями</t>
  </si>
  <si>
    <r>
      <t xml:space="preserve">Объемы предоставления медицинской помощи в амбулаторных условиях в рамках реализации территориальной программы ОМС
</t>
    </r>
    <r>
      <rPr>
        <sz val="12"/>
        <color theme="1"/>
        <rFont val="Arial"/>
        <family val="2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>(нужное подчеркнуть)</t>
    </r>
  </si>
  <si>
    <t>Среднее число посещений в год на 1,0 занятую врачебную должность</t>
  </si>
  <si>
    <t>Число врачебных должностейврачебную должность</t>
  </si>
  <si>
    <t>Средний медперсонал, ведущий самостоятельный прием, в т.ч.</t>
  </si>
  <si>
    <t>разовые посещения в связи с заболеваниями</t>
  </si>
  <si>
    <t>посещения с профилактической целью</t>
  </si>
  <si>
    <t>таблица  3.1 общие</t>
  </si>
  <si>
    <t>таблица  3.1 ДД и ПМО</t>
  </si>
  <si>
    <t>таблица  3.1 мобильные</t>
  </si>
  <si>
    <t>таблица  3.1 консультативные</t>
  </si>
  <si>
    <r>
      <t xml:space="preserve">Объемы предоставления медицинской помощи в амбулаторных условиях
 в рамках реализации территориальной программы ОМС
</t>
    </r>
    <r>
      <rPr>
        <sz val="12"/>
        <color theme="1"/>
        <rFont val="Times New Roman"/>
        <family val="1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Times New Roman"/>
        <family val="1"/>
        <charset val="204"/>
      </rPr>
      <t xml:space="preserve">
</t>
    </r>
    <r>
      <rPr>
        <sz val="12"/>
        <color theme="1"/>
        <rFont val="Times New Roman"/>
        <family val="1"/>
        <charset val="204"/>
      </rPr>
      <t>(нужное подчеркнуть)</t>
    </r>
  </si>
  <si>
    <t>таблица 3.3 общие</t>
  </si>
  <si>
    <t>К 04.5, К 04.6,
К 04.7, К 00.7, 
К 01</t>
  </si>
  <si>
    <t>Герпетический гингивостоматит и фаринготонзиллит</t>
  </si>
  <si>
    <t>К 05.2 (0), 
К 05.3 (0)</t>
  </si>
  <si>
    <t>таблица 3.3 мобильные</t>
  </si>
  <si>
    <t>К 07.1 (0), 
К 07.5</t>
  </si>
  <si>
    <t>К 07.2 (3), 
К 07.5</t>
  </si>
  <si>
    <t>К 07.2 (4),
 К 07.5</t>
  </si>
  <si>
    <t>К 07.2 (0),
 К 07.5</t>
  </si>
  <si>
    <t>К 07.2 (5),К 07.5</t>
  </si>
  <si>
    <t>таблица 3.3 консультативные</t>
  </si>
  <si>
    <t>11 (4+5+10)</t>
  </si>
  <si>
    <t>10 (8*9)</t>
  </si>
  <si>
    <t>14 (12+13)</t>
  </si>
  <si>
    <t>15 (16+17)</t>
  </si>
  <si>
    <t>20 (18*19)</t>
  </si>
  <si>
    <t>21 (14+15+20)</t>
  </si>
  <si>
    <t>24 (4+14)</t>
  </si>
  <si>
    <t>22 (2+12)</t>
  </si>
  <si>
    <t>23 (3+13)</t>
  </si>
  <si>
    <t>5 (6+7)</t>
  </si>
  <si>
    <t>25 (5+15)</t>
  </si>
  <si>
    <t>26 (6+16)</t>
  </si>
  <si>
    <t>27 (7+17)</t>
  </si>
  <si>
    <t>28 (8+18)</t>
  </si>
  <si>
    <t>29 (10+20)</t>
  </si>
  <si>
    <t>30 (11+21)</t>
  </si>
  <si>
    <t>К-во
 разовых посещений в связи с заболеваниями для взрослых</t>
  </si>
  <si>
    <t>К-во
 разовых посещений в связи с заболеваниями для детей</t>
  </si>
  <si>
    <t>К-во
 разовых посещений в связи с заболеваниями всего</t>
  </si>
  <si>
    <t>Детская кардиология</t>
  </si>
  <si>
    <t>Детская онкология</t>
  </si>
  <si>
    <t>Детская урология</t>
  </si>
  <si>
    <t>Детская хирургия</t>
  </si>
  <si>
    <t>Детская эндокринология</t>
  </si>
  <si>
    <t>Стоматология детская</t>
  </si>
  <si>
    <t>акушерка</t>
  </si>
  <si>
    <t>фельдшер</t>
  </si>
  <si>
    <t>Гериатрия</t>
  </si>
  <si>
    <t>Кандидозный стоматит (молочница)</t>
  </si>
  <si>
    <r>
      <t xml:space="preserve">Объемы предоставления медицинской помощи в амбулаторных условиях в рамках реализации территориальной программы ОМС 
</t>
    </r>
    <r>
      <rPr>
        <sz val="12"/>
        <color theme="1"/>
        <rFont val="Arial"/>
        <family val="2"/>
        <charset val="204"/>
      </rPr>
      <t>установленные Комиссией, выполненные медицинской организацией, предлагаемые медицинской организацией</t>
    </r>
    <r>
      <rPr>
        <u/>
        <sz val="12"/>
        <color theme="1"/>
        <rFont val="Arial"/>
        <family val="2"/>
        <charset val="204"/>
      </rPr>
      <t xml:space="preserve">
</t>
    </r>
    <r>
      <rPr>
        <sz val="12"/>
        <color theme="1"/>
        <rFont val="Arial"/>
        <family val="2"/>
        <charset val="204"/>
      </rPr>
      <t>(нужное подчеркнуть)</t>
    </r>
  </si>
  <si>
    <t>Код специальности 
(V 002)</t>
  </si>
  <si>
    <t>11(9*10)</t>
  </si>
  <si>
    <t>5(3+4)</t>
  </si>
  <si>
    <t>6(7+8)</t>
  </si>
  <si>
    <t>12(5+6+11)</t>
  </si>
  <si>
    <t>15(13+14)</t>
  </si>
  <si>
    <t>16(17+18)</t>
  </si>
  <si>
    <t>21(19*20)</t>
  </si>
  <si>
    <t>22(15+16+21)</t>
  </si>
  <si>
    <t>23(2+12)</t>
  </si>
  <si>
    <t>Детская урология-андрология</t>
  </si>
  <si>
    <t>89 -Терапевтическая стоматологическая помощь
86 -Терапевтическая стоматологическая помощь(детям)</t>
  </si>
  <si>
    <t>90 - Хирургическая стоматологическая помощь</t>
  </si>
  <si>
    <t>63 - Ортодонтическая стоматологическая помощь</t>
  </si>
  <si>
    <t>Сурдология-оториноларингология</t>
  </si>
  <si>
    <t>Компьютерно-томографическая перфузия органов грудной полости</t>
  </si>
  <si>
    <t>A06.30.013</t>
  </si>
  <si>
    <t>Компьютерно-томографическая фистулография</t>
  </si>
  <si>
    <t>A06.30.008.001</t>
  </si>
  <si>
    <t>Компьютерная томография забрюшинного пространства с внутривенным контрастированием без использования ангиоинъектора</t>
  </si>
  <si>
    <t>A06.30.007.002/</t>
  </si>
  <si>
    <t>Компьютерная томография забрюшинного пространства с внутривенным болюсным контрастированием</t>
  </si>
  <si>
    <t>A06.30.007.002</t>
  </si>
  <si>
    <t>Компьютерная томография забрюшинного пространства</t>
  </si>
  <si>
    <t>A06.30.007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</si>
  <si>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</si>
  <si>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A06.30.005.004</t>
  </si>
  <si>
    <t>Компьютерная томография органов брюшной полости с внутривенным болюсным контрастированием</t>
  </si>
  <si>
    <t>A06.30.005.003</t>
  </si>
  <si>
    <t>Компьютерная томография органов брюшной полости и забрюшинного пространства  с внутривенным контрастированием  без использования ангиоинъектора</t>
  </si>
  <si>
    <t>A06.30.005.002/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</si>
  <si>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</si>
  <si>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A06.30.005.002</t>
  </si>
  <si>
    <t>Компьютерная томография органов брюшной полости и забрюшинного пространства</t>
  </si>
  <si>
    <t>A06.30.005.001</t>
  </si>
  <si>
    <t>Компьютерная томография органов брюшной полости</t>
  </si>
  <si>
    <t>A06.30.005</t>
  </si>
  <si>
    <t>Спиральная компьютерная томография почек и надпочечников</t>
  </si>
  <si>
    <t>A06.28.009.002</t>
  </si>
  <si>
    <t>Компьютерная томография почек и верхних мочевыводящих путей с внутривенным болюсным контрастированием</t>
  </si>
  <si>
    <t>A06.28.009.001</t>
  </si>
  <si>
    <t>Компьютерная томография почек и надпочечников</t>
  </si>
  <si>
    <t>A06.28.009</t>
  </si>
  <si>
    <t>Компьютерная томография глазницы с внутривенным болюсным контрастированием</t>
  </si>
  <si>
    <t>A06.26.006.001</t>
  </si>
  <si>
    <t>Компьютерная томография глазницы</t>
  </si>
  <si>
    <t>A06.26.006</t>
  </si>
  <si>
    <t>Компьютерная томография височной кости</t>
  </si>
  <si>
    <t>A06.25.003</t>
  </si>
  <si>
    <t>Компьютерная томография сосудов головного мозга с внутривенным болюсным контрастированием</t>
  </si>
  <si>
    <t>A06.23.004.007</t>
  </si>
  <si>
    <t>Компьютерная томография головного мозга с внутривенным контрастированием</t>
  </si>
  <si>
    <t>A06.23.004.006</t>
  </si>
  <si>
    <t>Компьютерно-томографическая перфузия головного мозга</t>
  </si>
  <si>
    <t>A06.23.004.001</t>
  </si>
  <si>
    <t>Компьютерная томография головного мозга</t>
  </si>
  <si>
    <t>A06.23.004</t>
  </si>
  <si>
    <t>Компьютерная томография надпочечников с внутривенным болюсным контрастированием</t>
  </si>
  <si>
    <t>A06.22.002.001</t>
  </si>
  <si>
    <t>Компьютерная томография надпочечников</t>
  </si>
  <si>
    <t>A06.22.002</t>
  </si>
  <si>
    <t>Компьютерная томография органов таза у мужчин с контрастированием</t>
  </si>
  <si>
    <t>A06.21.003.003</t>
  </si>
  <si>
    <t>Спиральная компьютерная томография органов таза у мужчин с внутривенным болюсным контрастированием</t>
  </si>
  <si>
    <t>A06.21.003.002</t>
  </si>
  <si>
    <t>Спиральная компьютерная томография органов таза у мужчин</t>
  </si>
  <si>
    <t>A06.21.003.001</t>
  </si>
  <si>
    <t>Компьютерная томография органов таза у мужчин</t>
  </si>
  <si>
    <t>A06.21.003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</si>
  <si>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</si>
  <si>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A06.20.002.004</t>
  </si>
  <si>
    <t>A06.20.002.003</t>
  </si>
  <si>
    <t>Спиральная компьютерная томография органов малого таза у женщин с внутривенным болюсным контрастированием</t>
  </si>
  <si>
    <t>A06.20.002.002</t>
  </si>
  <si>
    <t>Спиральная компьютерная томография органов малого таза у женщин</t>
  </si>
  <si>
    <t>A06.20.002.001</t>
  </si>
  <si>
    <t>Компьютерная томография органов малого таза у женщин</t>
  </si>
  <si>
    <t>A06.20.002</t>
  </si>
  <si>
    <t>Компьютерная томография толстой кишки с ретроградным контрастированием</t>
  </si>
  <si>
    <t>A06.18.004.002</t>
  </si>
  <si>
    <t>Компьютерно-томографическая колоноскопия с внутривенным болюсным контрастированием</t>
  </si>
  <si>
    <t>A06.18.004.001</t>
  </si>
  <si>
    <t>Компьютерно-томографическая колоноскопия</t>
  </si>
  <si>
    <t>A06.18.004</t>
  </si>
  <si>
    <t>Компьютерная томография тонкой кишки с контрастированием</t>
  </si>
  <si>
    <t>A06.17.007</t>
  </si>
  <si>
    <t>Компьютерная томография пищевода с пероральным контрастированием</t>
  </si>
  <si>
    <t>A06.16.002</t>
  </si>
  <si>
    <t>Компьютерно-томографическая ангиография внутричерепного сегмента брахиоцефальных артерий артерий Виллизиева круга)</t>
  </si>
  <si>
    <t>A06.12.058.001</t>
  </si>
  <si>
    <t>Компьютерно-томографическая ангиография брахиоцефальных артерий</t>
  </si>
  <si>
    <t>A06.12.058</t>
  </si>
  <si>
    <t>Компьютерно-томографическая ангиография легочных сосудов</t>
  </si>
  <si>
    <t>A06.12.057</t>
  </si>
  <si>
    <t>Компьютерно-томографическая ангиография сосудов головного мозга</t>
  </si>
  <si>
    <t>A06.12.056</t>
  </si>
  <si>
    <t>Компьютерно-томографическая ангиография сосудов верхних конечностей</t>
  </si>
  <si>
    <t>A06.12.054</t>
  </si>
  <si>
    <t>Компьютерно-томографическая ангиография сосудов нижних конечностей</t>
  </si>
  <si>
    <t>A06.12.053</t>
  </si>
  <si>
    <t>Компьютерно-томографическая ангиография брюшной аорты и подвздошных сосудов</t>
  </si>
  <si>
    <t>A06.12.052.001</t>
  </si>
  <si>
    <t>Компьютерно-томографическая ангиография аорты</t>
  </si>
  <si>
    <t>A06.12.052</t>
  </si>
  <si>
    <t>Компьютерно-томографическая ангиография одной анатомической области</t>
  </si>
  <si>
    <t>A06.12.050</t>
  </si>
  <si>
    <t>Компьютерно-томографическая ангиография брюшной аорты</t>
  </si>
  <si>
    <t>A06.12.001.002</t>
  </si>
  <si>
    <t>Компьютерно-томографическая ангиография грудной аорты</t>
  </si>
  <si>
    <t>A06.12.001.001</t>
  </si>
  <si>
    <t>Компьютерная томография средостения с внутривенным болюсным контрастированием</t>
  </si>
  <si>
    <t>A06.11.004.001</t>
  </si>
  <si>
    <t>Компьютерная томография средостения</t>
  </si>
  <si>
    <t>A06.11.004</t>
  </si>
  <si>
    <t>Компьютерная томография левого предсердия и легочных вен</t>
  </si>
  <si>
    <t>A06.10.009.002</t>
  </si>
  <si>
    <t>Компьютерная томография сердца с контрастированием</t>
  </si>
  <si>
    <t>A06.10.009.001</t>
  </si>
  <si>
    <t>Компьютерно-томографическая коронарография</t>
  </si>
  <si>
    <t>A06.10.006.001</t>
  </si>
  <si>
    <t>Компьютерная томография бронхов</t>
  </si>
  <si>
    <t>A06.09.011</t>
  </si>
  <si>
    <t>Спиральная компьютерная томография легких</t>
  </si>
  <si>
    <t>A06.09.008.001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</si>
  <si>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</si>
  <si>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A06.09.005.003</t>
  </si>
  <si>
    <t>A06.09.005.002</t>
  </si>
  <si>
    <t>A06.09.005</t>
  </si>
  <si>
    <t>Компьютерная томография шеи с внутривенным болюсным контрастированием, мультипланарной и трехмерной реконструкцией</t>
  </si>
  <si>
    <t>A06.08.009.003</t>
  </si>
  <si>
    <t>Компьютерная томография шеи с внутривенным болюсным контрастированием</t>
  </si>
  <si>
    <t>A06.08.009.002</t>
  </si>
  <si>
    <t>Спиральная компьютерная томография шеи</t>
  </si>
  <si>
    <t>A06.08.009.001</t>
  </si>
  <si>
    <t>Компьютерная томография верхних дыхательных путей и шеи</t>
  </si>
  <si>
    <t>A06.08.009</t>
  </si>
  <si>
    <t>Компьютерная томография придаточных пазух носа с внутривенным болюсным контрастированием</t>
  </si>
  <si>
    <t>A06.08.007.004</t>
  </si>
  <si>
    <t>Спиральная компьютерная томография придаточных пазух носа</t>
  </si>
  <si>
    <t>A06.08.007.003</t>
  </si>
  <si>
    <t>Компьютерная томография гортани с внутривенным болюсным контрастированием</t>
  </si>
  <si>
    <t>A06.08.007.002</t>
  </si>
  <si>
    <t>Спиральная компьютерная томография гортани</t>
  </si>
  <si>
    <t>A06.08.007.001</t>
  </si>
  <si>
    <t>A06.08.007</t>
  </si>
  <si>
    <t>Компьютерная томография челюстно-лицевой области</t>
  </si>
  <si>
    <t>A06.07.013</t>
  </si>
  <si>
    <t>Компьютерная томография височно-нижнечелюстных суставов</t>
  </si>
  <si>
    <t>A06.04.020</t>
  </si>
  <si>
    <t>Компьютерная томография сустава</t>
  </si>
  <si>
    <t>A06.04.017</t>
  </si>
  <si>
    <t>Компьютерная томография костей таза</t>
  </si>
  <si>
    <t>A06.03.069</t>
  </si>
  <si>
    <t>Компьютерная томография ребер с мультипланарной и трехмерной реконструкцией</t>
  </si>
  <si>
    <t>A06.03.068</t>
  </si>
  <si>
    <t>Компьютерная томография грудины с мультипланарной и трехмерной реконструкцией</t>
  </si>
  <si>
    <t>A06.03.067</t>
  </si>
  <si>
    <t>A06.03.062</t>
  </si>
  <si>
    <t>Компьютерная томография позвоночника с внутривенным контрастированием (один отдел)</t>
  </si>
  <si>
    <t>A06.03.058.003</t>
  </si>
  <si>
    <t>Компьютерная томография позвоночника с мультипланарной и трехмерной реконструкцией</t>
  </si>
  <si>
    <t>A06.03.058.001</t>
  </si>
  <si>
    <t>A06.03.058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</si>
  <si>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</si>
  <si>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A06.03.036.003</t>
  </si>
  <si>
    <t>Компьютерная томография нижней конечности с внутривенным болюсным контрастированием</t>
  </si>
  <si>
    <t>A06.03.036.002</t>
  </si>
  <si>
    <t>Компьютерная томография нижней конечности</t>
  </si>
  <si>
    <t>A06.03.036.001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</si>
  <si>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</si>
  <si>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A06.03.021.003</t>
  </si>
  <si>
    <t>A06.03.021.001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</si>
  <si>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</si>
  <si>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A06.03.002.006</t>
  </si>
  <si>
    <t>A06.03.002</t>
  </si>
  <si>
    <t>Компьютерная томография мягких тканей с контрастированием</t>
  </si>
  <si>
    <t>A06.01.001.001</t>
  </si>
  <si>
    <t>Компьютерная томография мягких тканей</t>
  </si>
  <si>
    <t>A06.01.001</t>
  </si>
  <si>
    <t>Кол-во услуг</t>
  </si>
  <si>
    <t>Наименование медицинской услуги</t>
  </si>
  <si>
    <t>Код медицинской услуги</t>
  </si>
  <si>
    <t>таблица 3.4 КТ</t>
  </si>
  <si>
    <t>Магнитно-резонансная томография стопы</t>
  </si>
  <si>
    <t>A05.30.012.002</t>
  </si>
  <si>
    <t>Магнитно-резонансная томография нижней конечности</t>
  </si>
  <si>
    <t>A05.30.012</t>
  </si>
  <si>
    <t>Магнитно-резонансная томография кисти</t>
  </si>
  <si>
    <t>A05.30.011.002</t>
  </si>
  <si>
    <t>Магнитно-резонансная томография верхней конечности</t>
  </si>
  <si>
    <t>A05.30.011</t>
  </si>
  <si>
    <t>Магнитно-резонансная томография мягких тканей головы</t>
  </si>
  <si>
    <t>A05.30.010</t>
  </si>
  <si>
    <t>Магнитно-резонансная томография шеи с внутривенным контрастированием</t>
  </si>
  <si>
    <t>A05.30.008.001</t>
  </si>
  <si>
    <t>Магнитно-резонансная томография шеи</t>
  </si>
  <si>
    <t>A05.30.008</t>
  </si>
  <si>
    <t>Магнитно-резонансная томография забрюшинного пространства с внутривенным контрастированием</t>
  </si>
  <si>
    <t>A05.30.007.001</t>
  </si>
  <si>
    <t>Магнитно-резонансная томография забрюшинного пространства</t>
  </si>
  <si>
    <t>A05.30.007</t>
  </si>
  <si>
    <t>Магнитно-резонансная томография органов грудной клетки</t>
  </si>
  <si>
    <t>A05.30.006</t>
  </si>
  <si>
    <t>Магнитно-резонансная томография органов брюшной полости с внутривенным контрастированием</t>
  </si>
  <si>
    <t>A05.30.005.001</t>
  </si>
  <si>
    <t>Магнитно-резонансная томография органов брюшной полости</t>
  </si>
  <si>
    <t>A05.30.005</t>
  </si>
  <si>
    <t>Магнитно-резонансная томография органов малого таза с внутривенным контрастированием</t>
  </si>
  <si>
    <t>A05.30.004.001</t>
  </si>
  <si>
    <t>Магнитно-резонансная томография органов малого таза</t>
  </si>
  <si>
    <t>A05.30.004</t>
  </si>
  <si>
    <t>Магнитно-резонансная томография почек с контрастированием</t>
  </si>
  <si>
    <t>A05.28.002.001</t>
  </si>
  <si>
    <t>Магнитно-резонансная томография почек</t>
  </si>
  <si>
    <t>A05.28.002</t>
  </si>
  <si>
    <t>Магнитно-резонансная томография глазниц с контрастированием</t>
  </si>
  <si>
    <t>A05.26.008.001</t>
  </si>
  <si>
    <t>Магнитно-резонансная томография глазницы</t>
  </si>
  <si>
    <t>A05.26.008</t>
  </si>
  <si>
    <t>Магнитно-резонансная томография спинного мозга с контрастированием (один отдел)</t>
  </si>
  <si>
    <t>A05.23.009.011</t>
  </si>
  <si>
    <t>Магнитно-резонансная томография спинного мозга (один отдел)</t>
  </si>
  <si>
    <t>A05.23.009.010</t>
  </si>
  <si>
    <t>Магнитно-резонансная диффузия головного мозга</t>
  </si>
  <si>
    <t>A05.23.009.004</t>
  </si>
  <si>
    <t>Магнитно-резонансная томография головного мозга с контрастированием</t>
  </si>
  <si>
    <t>A05.23.009.001</t>
  </si>
  <si>
    <t>Магнитно-резонансная томография головного мозга</t>
  </si>
  <si>
    <t>A05.23.009</t>
  </si>
  <si>
    <t>Магнитно-резонансная томография гипофиза с контрастированием</t>
  </si>
  <si>
    <t>A05.22.002.001</t>
  </si>
  <si>
    <t>Магнитно-резонансная томография гипофиза</t>
  </si>
  <si>
    <t>A05.22.002</t>
  </si>
  <si>
    <t>Магнитно-резонансная томография надпочечников с контрастированием</t>
  </si>
  <si>
    <t>A05.22.001.001</t>
  </si>
  <si>
    <t>Магнитно-резонансная томография надпочечников</t>
  </si>
  <si>
    <t>A05.22.001</t>
  </si>
  <si>
    <t>Магнитно-резонансная холангиография</t>
  </si>
  <si>
    <t>A05.14.002</t>
  </si>
  <si>
    <t>Магнитно-резонансная ангиография (одна область)</t>
  </si>
  <si>
    <t>A05.12.007</t>
  </si>
  <si>
    <t>Магнитно-резонансная венография (одна область)</t>
  </si>
  <si>
    <t>A05.12.005</t>
  </si>
  <si>
    <t>Магнитно-резонансная артериография (одна область)</t>
  </si>
  <si>
    <t>A05.12.004</t>
  </si>
  <si>
    <t>Магнитно-резонансная томография средостения</t>
  </si>
  <si>
    <t>A05.11.001</t>
  </si>
  <si>
    <t>Магнитно-резонансная томография сердца с контрастированием</t>
  </si>
  <si>
    <t>A05.10.009.001</t>
  </si>
  <si>
    <t>Магнитно-резонансная томография сердца и магистральных сосудов</t>
  </si>
  <si>
    <t>A05.10.009</t>
  </si>
  <si>
    <t>Магнитно-резонансная томография легких</t>
  </si>
  <si>
    <t>A05.09.001</t>
  </si>
  <si>
    <t>Магнитно-резонансная томография носоротоглотки</t>
  </si>
  <si>
    <t>A05.08.004</t>
  </si>
  <si>
    <t>Магнитно-резонансная томография преддверно-улиткового органа</t>
  </si>
  <si>
    <t>A05.08.003</t>
  </si>
  <si>
    <t>Магнитно-резонансная томография гортаноглотки</t>
  </si>
  <si>
    <t>A05.08.002</t>
  </si>
  <si>
    <t>Магнитно-резонансная томография околоносовых пазух</t>
  </si>
  <si>
    <t>A05.08.001</t>
  </si>
  <si>
    <t>Магнитно-резонансная томография суставов (один сустав) с контрастированием</t>
  </si>
  <si>
    <t>A05.04.001.001</t>
  </si>
  <si>
    <t>Магнитно-резонансная томография суставов (один сустав)</t>
  </si>
  <si>
    <t>A05.04.001</t>
  </si>
  <si>
    <t>Магнитно-резонансная томография лицевого отдела черепа</t>
  </si>
  <si>
    <t>A05.03.004</t>
  </si>
  <si>
    <t>Магнитно-резонансная томография основания черепа</t>
  </si>
  <si>
    <t>A05.03.003</t>
  </si>
  <si>
    <t>Магнитно-резонансная томография позвоночника с контрастированием (один отдел)</t>
  </si>
  <si>
    <t>A05.03.002.001</t>
  </si>
  <si>
    <t>Магнитно-резонансная томография позвоночника (один отдел)</t>
  </si>
  <si>
    <t>A05.03.002</t>
  </si>
  <si>
    <t>Магнитно-резонансная томография костной ткани (одна область)</t>
  </si>
  <si>
    <t>A05.03.001</t>
  </si>
  <si>
    <t>Магнитно-резонансная томография мышечной системы</t>
  </si>
  <si>
    <t>A05.02.002</t>
  </si>
  <si>
    <t>Магнитно-резонансная томография мягких тканей с контрастированием</t>
  </si>
  <si>
    <t>A05.01.002.001</t>
  </si>
  <si>
    <t>Магнитно-резонансная томография мягких тканей</t>
  </si>
  <si>
    <t>A05.01.002</t>
  </si>
  <si>
    <t>таблица 3.4 МРТ</t>
  </si>
  <si>
    <t>Внутрисосудистое ультразвуковое исследование сосудистой стенки</t>
  </si>
  <si>
    <t>A04.12.004</t>
  </si>
  <si>
    <t>Ультразвуковая допплерография вен верхних конечностей</t>
  </si>
  <si>
    <t>A04.12.002.003</t>
  </si>
  <si>
    <t>Ультразвуковая допплерография вен нижних конечностей</t>
  </si>
  <si>
    <t>A04.12.002.002</t>
  </si>
  <si>
    <t>Ультразвуковая допплерография сосудов (артерий и вен) нижних конечностей</t>
  </si>
  <si>
    <t>A04.12.002.001</t>
  </si>
  <si>
    <t>Ультразвуковая допплерография сосудов (артерий и вен) верхних конечностей</t>
  </si>
  <si>
    <t>A04.12.002</t>
  </si>
  <si>
    <t>Ультразвуковая допплеграфия артерий методом мониторирования</t>
  </si>
  <si>
    <t>A04.12.001.004</t>
  </si>
  <si>
    <t>Ультразвуковая допплерография с медикаментозной пробой</t>
  </si>
  <si>
    <t>A04.12.001.003</t>
  </si>
  <si>
    <t>Ультразвуковая допплерография артерий нижних конечностей</t>
  </si>
  <si>
    <t>A04.12.001.001</t>
  </si>
  <si>
    <t>Ультразвуковая допплерография артерий верхних конечностей</t>
  </si>
  <si>
    <t>A04.12.001</t>
  </si>
  <si>
    <t>Ректосигмоидоскопия</t>
  </si>
  <si>
    <t>A03.19.004</t>
  </si>
  <si>
    <t>Сигмоскопия</t>
  </si>
  <si>
    <t>A03.19.003</t>
  </si>
  <si>
    <t>Ректороманоскопия</t>
  </si>
  <si>
    <t>A03.19.002</t>
  </si>
  <si>
    <t>Колоноскопия</t>
  </si>
  <si>
    <t>A03.18.001</t>
  </si>
  <si>
    <t>Эзофагогастроскопия</t>
  </si>
  <si>
    <t>A03.16.003</t>
  </si>
  <si>
    <t>Эзофагогастродуоденоскопия</t>
  </si>
  <si>
    <t>A03.16.001</t>
  </si>
  <si>
    <t>Трахеобронхоскопия</t>
  </si>
  <si>
    <t>A03.09.003</t>
  </si>
  <si>
    <t>Трахеоскопия</t>
  </si>
  <si>
    <t>A03.09.002</t>
  </si>
  <si>
    <t>Бронхоскопия</t>
  </si>
  <si>
    <t>A03.09.001</t>
  </si>
  <si>
    <t>Эзофагоскопия</t>
  </si>
  <si>
    <t>A03.08.003</t>
  </si>
  <si>
    <t>таблица 3.4 Эндоскопические исследования</t>
  </si>
  <si>
    <t>A04.10.002</t>
  </si>
  <si>
    <t>Эхокардиография</t>
  </si>
  <si>
    <t>A04.10.002.001</t>
  </si>
  <si>
    <t>Эхокардиография чреспищеводная</t>
  </si>
  <si>
    <t>A04.10.002.004</t>
  </si>
  <si>
    <t>Эхокардиография с физической нагрузкой</t>
  </si>
  <si>
    <t>A04.12.003</t>
  </si>
  <si>
    <t>Дуплексное сканирование аорты</t>
  </si>
  <si>
    <t>A04.12.005</t>
  </si>
  <si>
    <t>Дуплексное сканирование сосудов (артерий и вен) верхних конечностей</t>
  </si>
  <si>
    <t>A04.12.005.002</t>
  </si>
  <si>
    <t>Дуплексное сканирование артерий верхних конечностей</t>
  </si>
  <si>
    <t>A04.12.005.003</t>
  </si>
  <si>
    <t>Дуплексное сканирование брахиоцефальных артерий с цветным допплеровским картированием кровотока</t>
  </si>
  <si>
    <t>A04.12.006</t>
  </si>
  <si>
    <t>Дуплексное сканирование сосудов (артерий и вен) нижних конечностей</t>
  </si>
  <si>
    <t>A04.12.015</t>
  </si>
  <si>
    <t>Триплексное сканирование вен</t>
  </si>
  <si>
    <t>Итого</t>
  </si>
  <si>
    <t>таблица  3.1 КДП и КДО</t>
  </si>
  <si>
    <t>таблица  3.1 телемедицина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</si>
  <si>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</si>
  <si>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</si>
  <si>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</si>
  <si>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</si>
  <si>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A04.12.007</t>
  </si>
  <si>
    <t>Ультразвуковая допплерография сосудов глаза</t>
  </si>
  <si>
    <t>A04.12.025</t>
  </si>
  <si>
    <t>Ультразвуковая допплерография сосудов брыжейки</t>
  </si>
  <si>
    <t>A04.12.001.002</t>
  </si>
  <si>
    <t>Дуплексное сканирование артерий почек</t>
  </si>
  <si>
    <t>A04.12.003.001</t>
  </si>
  <si>
    <t>Дуплексное сканирование брюшной аорты и ее висцеральных ветвей</t>
  </si>
  <si>
    <t>A04.12.003.002</t>
  </si>
  <si>
    <t>Дуплексное сканирование брюшного отдела аорты, подвздошных и общих бедренных артерий</t>
  </si>
  <si>
    <t>Дуплексное сканирование артерий нижних конечностей</t>
  </si>
  <si>
    <t>A04.12.005.004</t>
  </si>
  <si>
    <t>Дуплексное сканирование вен верхних конечностей</t>
  </si>
  <si>
    <t>A04.12.005.005</t>
  </si>
  <si>
    <t>Дуплексное сканирование экстракраниальных отделов брахиоцефальных артерий</t>
  </si>
  <si>
    <t>A04.12.005.006</t>
  </si>
  <si>
    <t>Дуплексное интракраниальных отделов брахиоцефальных артерий</t>
  </si>
  <si>
    <t>A04.12.006.001</t>
  </si>
  <si>
    <t>A04.12.006.002</t>
  </si>
  <si>
    <t>Дуплексное сканирование вен нижних конечностей</t>
  </si>
  <si>
    <t>A04.12.008</t>
  </si>
  <si>
    <t>Дуплексное сканирование сосудов мошонки и полового члена</t>
  </si>
  <si>
    <t>A04.12.011</t>
  </si>
  <si>
    <t>Дуплексное сканирование сосудов поджелудочной железы</t>
  </si>
  <si>
    <t>A04.12.012</t>
  </si>
  <si>
    <t>Дуплексное сканирование сосудов печени</t>
  </si>
  <si>
    <t>A04.12.014</t>
  </si>
  <si>
    <t>Дуплексное сканирование сосудов гепатобиллиарной зоны</t>
  </si>
  <si>
    <t>A04.12.015.001</t>
  </si>
  <si>
    <t>Триплексное сканирование нижней полой вены, подвздошных вен и вен нижних конечностей (комплексное)</t>
  </si>
  <si>
    <t>A04.12.017</t>
  </si>
  <si>
    <t>Дуплексное сканирование сосудов щитовидной железы</t>
  </si>
  <si>
    <t>A04.12.018</t>
  </si>
  <si>
    <t>Дуплексное сканирование транскраниальное артерий и вен</t>
  </si>
  <si>
    <t>A04.12.021</t>
  </si>
  <si>
    <t>Дуплексное сканирование сосудов селезенки</t>
  </si>
  <si>
    <t>A04.12.022</t>
  </si>
  <si>
    <t>Дуплексное сканирование сосудов малого таза</t>
  </si>
  <si>
    <t>A04.12.023</t>
  </si>
  <si>
    <t>Дуплексное сканирование нижней полой и почечных вен</t>
  </si>
  <si>
    <t>A04.12.026</t>
  </si>
  <si>
    <t>Дуплексное сканирование нижней полой вены и вен портальной системы</t>
  </si>
  <si>
    <t>Общий итог</t>
  </si>
  <si>
    <t>A08.30.046.001</t>
  </si>
  <si>
    <t>таблица 3.4 ПЭТ - КТ</t>
  </si>
  <si>
    <t>A07.30.043</t>
  </si>
  <si>
    <t>Позитронная эмиссионная томография, совмещенная с компьютерной томографией с туморотропными РФП</t>
  </si>
  <si>
    <t>A08.30.046.002</t>
  </si>
  <si>
    <t>Патолого-анатомическое исследование биопсийного (операционного) материала второй категории сложности</t>
  </si>
  <si>
    <t>A08.30.046.003</t>
  </si>
  <si>
    <t>A08.30.046.004</t>
  </si>
  <si>
    <t>Патолого-анатомическое исследование биопсийного (операционного) материала четвертой категории сложности</t>
  </si>
  <si>
    <t>A08.30.046.005</t>
  </si>
  <si>
    <t>Патолого-анатомическое исследование биопсийного (операционного) материала пятой категории сложности</t>
  </si>
  <si>
    <r>
      <t>Объемы оказания медицинской помощи для проведения отдельных диагностических (лабораторных) исследований в рамках реализации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
</t>
    </r>
  </si>
  <si>
    <r>
      <t>Объемы оказания медицинской помощи для проведения отдельных диагностических (лабораторных) исследований в рамках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 xml:space="preserve">
</t>
    </r>
  </si>
  <si>
    <r>
      <t>Объемы оказания медицинской помощи для проведения отдельных диагностических (лабораторных) исследований в рамках территориальной программы ОМС 
установленные Комиссией, выполненные МО, предложения МО
(нужное подчеркнуть)</t>
    </r>
    <r>
      <rPr>
        <b/>
        <u/>
        <sz val="12"/>
        <color theme="1"/>
        <rFont val="Times New Roman"/>
        <family val="1"/>
        <charset val="204"/>
      </rPr>
      <t xml:space="preserve">
</t>
    </r>
    <r>
      <rPr>
        <b/>
        <sz val="12"/>
        <color theme="1"/>
        <rFont val="Times New Roman"/>
        <family val="1"/>
        <charset val="204"/>
      </rPr>
      <t xml:space="preserve">
</t>
    </r>
  </si>
  <si>
    <t>таблица 3.3 территориальные</t>
  </si>
  <si>
    <t>таблица 3.4 УЗИ сердечно-сосудистой системы</t>
  </si>
  <si>
    <t>таблица  3.1 территориальные</t>
  </si>
  <si>
    <t>таблица 3.4 - Патолого-анатомические исследования биопсийного (операционного) материала с целью выявления онкологических заболеваний</t>
  </si>
  <si>
    <t>таблица 3.4 - Тестирование на выявление новой коронавирусной инфекции (COVID-19)</t>
  </si>
  <si>
    <t>таблица  3.1 ФП, ФАП 101-900 жителей</t>
  </si>
  <si>
    <t>таблица  3.1 ФП, ФАП 1501-2000 жителей</t>
  </si>
  <si>
    <t>таблица  3.1 ФП, ФАП 901-1500 жителей</t>
  </si>
  <si>
    <t>таблица  3.1 Центр для оказания первичной медико-санитарной помощи взрослому населению с симптомами ОРВИ, пациентам с установленным диагнозом  COVID - 19 на тер-рии АО</t>
  </si>
  <si>
    <t xml:space="preserve">Компьютерная томография лицевого отдела черепа </t>
  </si>
  <si>
    <t xml:space="preserve">Компьютерная томография верхней конечности </t>
  </si>
  <si>
    <t xml:space="preserve">Компьютерная томография позвоночника (один отдел) </t>
  </si>
  <si>
    <t xml:space="preserve">Компьютерная томография кости </t>
  </si>
  <si>
    <t xml:space="preserve">Компьютерная томография придаточных пазух носа, гортани </t>
  </si>
  <si>
    <t xml:space="preserve">Компьютерная томография органов грудной полости </t>
  </si>
  <si>
    <t xml:space="preserve">Компьютерная томография органов грудной полости с внутривенным болюсным контрастированием </t>
  </si>
  <si>
    <t>Компьютерная томография органов малого таза у женщин с контрастированием</t>
  </si>
  <si>
    <t>1.1. Эхокардиография</t>
  </si>
  <si>
    <t>1.2. Допплерография сосудов</t>
  </si>
  <si>
    <t>A04.12.024</t>
  </si>
  <si>
    <t>Ультразвуковая допплерография маточно-плацентарного кровотока</t>
  </si>
  <si>
    <t>1.3. Дуплексное сканирование сосудов</t>
  </si>
  <si>
    <t>1.4. Иные ультрозвуковые исследования сердечно-сосудистой системы</t>
  </si>
  <si>
    <t>1.1. Бронхоскопия</t>
  </si>
  <si>
    <t>1.2. Эзофагогастродуоденоскопия</t>
  </si>
  <si>
    <t>1.3. Колоноскопия</t>
  </si>
  <si>
    <t>1.4. Ректосигмоидоскопия</t>
  </si>
  <si>
    <t>1</t>
  </si>
  <si>
    <t>1.5. Иные Эндоскопические диагностические исследования</t>
  </si>
  <si>
    <t>Патолого-анатомическое исследование биопсийного (операционного) материала первой категории сложности</t>
  </si>
  <si>
    <t>Патолого-анатомическое исследование биопсийного (операционного) материала третий категории сложности</t>
  </si>
  <si>
    <t>A08.06.002.001</t>
  </si>
  <si>
    <t>Патолого-анатомическое исследование биопсийного (операционного) материала лимфоузла с применением иммуногистохимических методов</t>
  </si>
  <si>
    <t>A08.08.001.001</t>
  </si>
  <si>
    <t>Патолого-анатомическое исследование биопсийного (операционного) материала тканей верхних дыхательных путей с применением гистобактериоскопических методов</t>
  </si>
  <si>
    <t>A08.09.001.002</t>
  </si>
  <si>
    <t>Патолого-анатомическое исследование биопсийного (операционного) материала тканей трахеи и бронхов с применением иммуногистохимических методов</t>
  </si>
  <si>
    <t>A08.14.004.001</t>
  </si>
  <si>
    <t>Патолого-анатомическое исследование биоптата печени с применением иммуногистохимических методов</t>
  </si>
  <si>
    <t>A08.16.002.002</t>
  </si>
  <si>
    <t>Патолого-анатомическое исследование биопсийного (операционного) материала желудка с применением иммуногистохимических методов</t>
  </si>
  <si>
    <t>A08.18.001.002</t>
  </si>
  <si>
    <t>Патолого-анатомическое исследование биопсийного (операционного) материала толстой кишки с применением иммуногистохимических методов</t>
  </si>
  <si>
    <t>A08.20.003.002</t>
  </si>
  <si>
    <t>Патолого-анатомическое исследование биопсийного (операционного) материала матки с применением иммуногистохимических методов</t>
  </si>
  <si>
    <t>A08.20.005.002</t>
  </si>
  <si>
    <t>Патолого-анатомическое исследование биопсийного (операционного) материала яичника с применением иммуногистохимических методов</t>
  </si>
  <si>
    <t>A08.20.009.002</t>
  </si>
  <si>
    <t>Патолого-анатомическое исследование биопсийного (операционного) материала молочной железы с применением иммуногистохимических методов</t>
  </si>
  <si>
    <t>A08.21.001.002</t>
  </si>
  <si>
    <t>Патолого-анатомическое исследование биопсийного (операционного) материала предстательной железы с применением иммуногистохимических методов</t>
  </si>
  <si>
    <t>A08.21.002.002</t>
  </si>
  <si>
    <t>Патолого-анатомическое исследование биопсийного (операционного) материала яичка, семенного канатика и придатков с применением иммуногистохимических методов</t>
  </si>
  <si>
    <t>A08.22.003.001</t>
  </si>
  <si>
    <t>Патолого-анатомическое исследование биопсийного (операционного) материала тканей щитовидной железы с применением иммуногистохимических методов</t>
  </si>
  <si>
    <t>A08.28.005.002</t>
  </si>
  <si>
    <t>Патолого-анатомическое исследование биопсийного (операционного) материала почки с применением иммуногистохимических методов</t>
  </si>
  <si>
    <t>A08.30.013.001</t>
  </si>
  <si>
    <t>Патолого-анатомическое исследование белка к рецепторам HER2/neu с применением иммуногистохимических методов</t>
  </si>
  <si>
    <t>ИТОГО</t>
  </si>
  <si>
    <t>A26.08.027.001/2.2/ A26.08.046.001/2.2</t>
  </si>
  <si>
    <t>Определение РНК коронавирусов TOPC (SARS-CoV-2) COVID-19 в мазках со слизистой оболочки носоглотки/ ротоглотки методом ПЦР (с учетом стоимости тест-системы)</t>
  </si>
  <si>
    <t>A26.08.027.001/3.2/ A26.08.046.001/3.2</t>
  </si>
  <si>
    <t>Определение РНК коронавирусов TOPC (SARS-CoV-2) COVID-19 в мазках со слизистой оболочки носоглотки/ротоглотки методом ПЦР  (Изотермическая амплификация)  (с учетом стоимости тест-системы)</t>
  </si>
  <si>
    <t>2022 год</t>
  </si>
  <si>
    <t>2022  год</t>
  </si>
  <si>
    <t>Объемы оказания амбулаторно-поликлинической медицинской помощи 
по специальности "стоматология" на 2022 год</t>
  </si>
  <si>
    <t>Объемы оказания амбулаторно-поликлинической медицинской помощи
 по специальности "стоматология" на 2022 год</t>
  </si>
  <si>
    <t>таблица 3.4 Молекулярно-генетическое исследование с целью диагностики онкологических заболеваний</t>
  </si>
  <si>
    <t>№</t>
  </si>
  <si>
    <t>*</t>
  </si>
  <si>
    <t>может быть дополнено нужным количеством строк</t>
  </si>
  <si>
    <t>таблица  4 - Обращение по заболеванию при оказании медицинской помощи по профилю «Медицинская реабилитация»</t>
  </si>
  <si>
    <t>Специалист по медицинской реабилитации и имеющий сертификат специалиста по специальности "физическая и реабилитационная медицина" и (или) свидетельство об акредитации специалиста по специальности  "физическая и реабилитационная медицина"</t>
  </si>
  <si>
    <t>ГБУЗ АО "ОДКБ им.Н.Н. Силищевой"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</si>
</sst>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[$-419]General"/>
    <numFmt numFmtId="165" formatCode="#,##0.00&quot; &quot;[$руб.-419];[Red]&quot;-&quot;#,##0.00&quot; &quot;[$руб.-419]"/>
    <numFmt numFmtId="166" formatCode="_-* #,##0_р_._-;\-* #,##0_р_._-;_-* &quot;-&quot;??_р_._-;_-@_-"/>
    <numFmt numFmtId="167" formatCode="#,##0_ ;\-#,##0\ "/>
  </numFmts>
  <fonts count="4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theme="1"/>
      <name val="Arial"/>
      <family val="2"/>
      <charset val="204"/>
    </font>
    <font>
      <sz val="13.5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u/>
      <sz val="14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6"/>
      <name val="Times New Roman"/>
      <family val="2"/>
      <charset val="204"/>
    </font>
    <font>
      <sz val="14"/>
      <name val="Times New Roman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7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5" fontId="10" fillId="0" borderId="0"/>
    <xf numFmtId="0" fontId="11" fillId="0" borderId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0" fontId="41" fillId="0" borderId="0"/>
    <xf numFmtId="0" fontId="41" fillId="0" borderId="0"/>
    <xf numFmtId="0" fontId="39" fillId="0" borderId="0"/>
    <xf numFmtId="0" fontId="12" fillId="0" borderId="0"/>
    <xf numFmtId="0" fontId="12" fillId="0" borderId="0"/>
    <xf numFmtId="43" fontId="41" fillId="0" borderId="0" applyFont="0" applyFill="0" applyBorder="0" applyAlignment="0" applyProtection="0"/>
  </cellStyleXfs>
  <cellXfs count="445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6" fillId="0" borderId="6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Protection="1"/>
    <xf numFmtId="0" fontId="6" fillId="0" borderId="10" xfId="0" applyFont="1" applyFill="1" applyBorder="1"/>
    <xf numFmtId="0" fontId="13" fillId="0" borderId="1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4" fillId="0" borderId="34" xfId="0" applyFont="1" applyFill="1" applyBorder="1" applyAlignment="1">
      <alignment textRotation="90" wrapText="1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Fill="1" applyBorder="1" applyAlignment="1" applyProtection="1">
      <protection locked="0"/>
    </xf>
    <xf numFmtId="0" fontId="3" fillId="0" borderId="0" xfId="0" applyFont="1" applyAlignment="1"/>
    <xf numFmtId="0" fontId="13" fillId="0" borderId="2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2" borderId="6" xfId="0" applyFont="1" applyFill="1" applyBorder="1" applyProtection="1"/>
    <xf numFmtId="0" fontId="18" fillId="0" borderId="6" xfId="0" applyFont="1" applyFill="1" applyBorder="1" applyProtection="1"/>
    <xf numFmtId="0" fontId="18" fillId="0" borderId="20" xfId="0" applyFont="1" applyFill="1" applyBorder="1" applyProtection="1"/>
    <xf numFmtId="0" fontId="18" fillId="0" borderId="22" xfId="0" applyFont="1" applyFill="1" applyBorder="1" applyProtection="1"/>
    <xf numFmtId="0" fontId="20" fillId="0" borderId="6" xfId="0" applyFont="1" applyBorder="1" applyProtection="1"/>
    <xf numFmtId="0" fontId="18" fillId="2" borderId="8" xfId="0" applyFont="1" applyFill="1" applyBorder="1" applyProtection="1"/>
    <xf numFmtId="0" fontId="20" fillId="0" borderId="8" xfId="0" applyFont="1" applyBorder="1" applyProtection="1"/>
    <xf numFmtId="0" fontId="19" fillId="2" borderId="8" xfId="0" applyFont="1" applyFill="1" applyBorder="1" applyProtection="1"/>
    <xf numFmtId="0" fontId="18" fillId="0" borderId="12" xfId="0" applyFont="1" applyFill="1" applyBorder="1" applyProtection="1"/>
    <xf numFmtId="0" fontId="18" fillId="0" borderId="8" xfId="0" applyFont="1" applyFill="1" applyBorder="1" applyProtection="1"/>
    <xf numFmtId="0" fontId="18" fillId="0" borderId="23" xfId="0" applyFont="1" applyFill="1" applyBorder="1" applyProtection="1"/>
    <xf numFmtId="0" fontId="18" fillId="0" borderId="15" xfId="0" applyFont="1" applyFill="1" applyBorder="1" applyProtection="1"/>
    <xf numFmtId="0" fontId="18" fillId="2" borderId="10" xfId="0" applyFont="1" applyFill="1" applyBorder="1" applyProtection="1"/>
    <xf numFmtId="0" fontId="18" fillId="0" borderId="13" xfId="0" applyFont="1" applyFill="1" applyBorder="1" applyProtection="1"/>
    <xf numFmtId="0" fontId="20" fillId="0" borderId="10" xfId="0" applyFont="1" applyBorder="1" applyProtection="1"/>
    <xf numFmtId="0" fontId="18" fillId="2" borderId="17" xfId="0" applyFont="1" applyFill="1" applyBorder="1" applyProtection="1"/>
    <xf numFmtId="0" fontId="21" fillId="0" borderId="0" xfId="0" applyFont="1"/>
    <xf numFmtId="0" fontId="13" fillId="0" borderId="0" xfId="0" applyFont="1" applyAlignment="1">
      <alignment wrapText="1"/>
    </xf>
    <xf numFmtId="0" fontId="23" fillId="0" borderId="0" xfId="0" applyFont="1" applyFill="1" applyBorder="1" applyAlignment="1" applyProtection="1">
      <protection locked="0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/>
    <xf numFmtId="0" fontId="20" fillId="0" borderId="0" xfId="0" applyFont="1" applyAlignment="1">
      <alignment horizontal="left" wrapText="1"/>
    </xf>
    <xf numFmtId="0" fontId="15" fillId="0" borderId="0" xfId="0" applyFont="1" applyProtection="1"/>
    <xf numFmtId="0" fontId="20" fillId="0" borderId="4" xfId="0" applyFont="1" applyBorder="1" applyAlignment="1" applyProtection="1">
      <alignment horizontal="center"/>
    </xf>
    <xf numFmtId="0" fontId="20" fillId="0" borderId="17" xfId="0" applyFont="1" applyBorder="1" applyAlignment="1" applyProtection="1">
      <alignment horizontal="center"/>
    </xf>
    <xf numFmtId="0" fontId="20" fillId="2" borderId="17" xfId="0" applyFont="1" applyFill="1" applyBorder="1" applyAlignment="1" applyProtection="1">
      <alignment horizontal="center"/>
    </xf>
    <xf numFmtId="0" fontId="20" fillId="0" borderId="17" xfId="0" applyFont="1" applyFill="1" applyBorder="1" applyAlignment="1" applyProtection="1">
      <alignment horizontal="center"/>
    </xf>
    <xf numFmtId="0" fontId="20" fillId="0" borderId="18" xfId="0" applyFont="1" applyFill="1" applyBorder="1" applyAlignment="1" applyProtection="1">
      <alignment horizontal="center"/>
    </xf>
    <xf numFmtId="0" fontId="20" fillId="0" borderId="19" xfId="0" applyFont="1" applyFill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8" fillId="3" borderId="43" xfId="0" applyFont="1" applyFill="1" applyBorder="1" applyAlignment="1" applyProtection="1"/>
    <xf numFmtId="0" fontId="0" fillId="0" borderId="0" xfId="0" applyProtection="1"/>
    <xf numFmtId="0" fontId="18" fillId="3" borderId="31" xfId="0" applyFont="1" applyFill="1" applyBorder="1" applyAlignment="1" applyProtection="1"/>
    <xf numFmtId="0" fontId="18" fillId="3" borderId="31" xfId="0" applyFont="1" applyFill="1" applyBorder="1" applyAlignment="1" applyProtection="1">
      <alignment horizontal="justify" vertical="top"/>
    </xf>
    <xf numFmtId="0" fontId="18" fillId="3" borderId="32" xfId="0" applyFont="1" applyFill="1" applyBorder="1" applyAlignment="1" applyProtection="1">
      <alignment horizontal="justify" vertical="top"/>
    </xf>
    <xf numFmtId="0" fontId="25" fillId="3" borderId="31" xfId="0" applyFont="1" applyFill="1" applyBorder="1" applyAlignment="1" applyProtection="1">
      <alignment horizontal="right" vertical="top"/>
    </xf>
    <xf numFmtId="0" fontId="27" fillId="0" borderId="4" xfId="0" applyFont="1" applyBorder="1" applyProtection="1"/>
    <xf numFmtId="0" fontId="3" fillId="0" borderId="26" xfId="0" applyFont="1" applyBorder="1" applyAlignment="1">
      <alignment horizontal="center"/>
    </xf>
    <xf numFmtId="0" fontId="18" fillId="0" borderId="10" xfId="0" applyFont="1" applyFill="1" applyBorder="1" applyProtection="1"/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8" fillId="0" borderId="21" xfId="0" applyFont="1" applyFill="1" applyBorder="1" applyProtection="1"/>
    <xf numFmtId="0" fontId="6" fillId="0" borderId="8" xfId="0" applyFont="1" applyFill="1" applyBorder="1" applyProtection="1">
      <protection locked="0"/>
    </xf>
    <xf numFmtId="0" fontId="20" fillId="0" borderId="28" xfId="0" applyFont="1" applyFill="1" applyBorder="1" applyAlignment="1" applyProtection="1">
      <alignment horizontal="center"/>
    </xf>
    <xf numFmtId="0" fontId="20" fillId="0" borderId="29" xfId="0" applyFont="1" applyFill="1" applyBorder="1" applyAlignment="1" applyProtection="1">
      <alignment horizontal="center"/>
    </xf>
    <xf numFmtId="0" fontId="20" fillId="2" borderId="29" xfId="0" applyFont="1" applyFill="1" applyBorder="1" applyAlignment="1" applyProtection="1">
      <alignment horizontal="center"/>
    </xf>
    <xf numFmtId="0" fontId="4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6" xfId="0" applyFont="1" applyFill="1" applyBorder="1" applyProtection="1"/>
    <xf numFmtId="0" fontId="4" fillId="0" borderId="33" xfId="0" applyFont="1" applyFill="1" applyBorder="1" applyAlignment="1">
      <alignment textRotation="90" wrapText="1"/>
    </xf>
    <xf numFmtId="0" fontId="20" fillId="0" borderId="34" xfId="0" applyFont="1" applyFill="1" applyBorder="1" applyAlignment="1" applyProtection="1">
      <alignment textRotation="90" wrapText="1"/>
    </xf>
    <xf numFmtId="0" fontId="20" fillId="0" borderId="49" xfId="0" applyFont="1" applyFill="1" applyBorder="1" applyAlignment="1" applyProtection="1">
      <alignment horizontal="center"/>
    </xf>
    <xf numFmtId="0" fontId="18" fillId="0" borderId="31" xfId="0" applyFont="1" applyFill="1" applyBorder="1" applyAlignment="1" applyProtection="1">
      <alignment horizontal="justify" vertical="top"/>
    </xf>
    <xf numFmtId="0" fontId="18" fillId="0" borderId="31" xfId="0" applyFont="1" applyFill="1" applyBorder="1" applyAlignment="1" applyProtection="1"/>
    <xf numFmtId="0" fontId="25" fillId="0" borderId="31" xfId="0" applyFont="1" applyFill="1" applyBorder="1" applyAlignment="1" applyProtection="1">
      <alignment horizontal="right"/>
    </xf>
    <xf numFmtId="0" fontId="20" fillId="0" borderId="31" xfId="0" applyFont="1" applyFill="1" applyBorder="1" applyAlignment="1" applyProtection="1">
      <alignment horizontal="left" vertical="center"/>
    </xf>
    <xf numFmtId="0" fontId="18" fillId="0" borderId="32" xfId="0" applyFont="1" applyFill="1" applyBorder="1" applyAlignment="1" applyProtection="1">
      <alignment horizontal="justify" vertical="top"/>
    </xf>
    <xf numFmtId="0" fontId="6" fillId="0" borderId="12" xfId="0" applyFont="1" applyFill="1" applyBorder="1" applyProtection="1"/>
    <xf numFmtId="0" fontId="6" fillId="0" borderId="23" xfId="0" applyFont="1" applyFill="1" applyBorder="1" applyProtection="1"/>
    <xf numFmtId="0" fontId="6" fillId="0" borderId="12" xfId="0" applyFont="1" applyFill="1" applyBorder="1" applyProtection="1">
      <protection locked="0"/>
    </xf>
    <xf numFmtId="0" fontId="6" fillId="0" borderId="23" xfId="0" applyFont="1" applyFill="1" applyBorder="1" applyProtection="1">
      <protection locked="0"/>
    </xf>
    <xf numFmtId="0" fontId="6" fillId="0" borderId="12" xfId="0" applyFont="1" applyFill="1" applyBorder="1"/>
    <xf numFmtId="0" fontId="18" fillId="0" borderId="9" xfId="0" applyFont="1" applyFill="1" applyBorder="1" applyProtection="1"/>
    <xf numFmtId="0" fontId="6" fillId="0" borderId="9" xfId="0" applyFont="1" applyFill="1" applyBorder="1" applyProtection="1"/>
    <xf numFmtId="0" fontId="6" fillId="0" borderId="9" xfId="0" applyFont="1" applyFill="1" applyBorder="1" applyProtection="1">
      <protection locked="0"/>
    </xf>
    <xf numFmtId="0" fontId="20" fillId="0" borderId="23" xfId="0" applyFont="1" applyBorder="1" applyProtection="1"/>
    <xf numFmtId="0" fontId="20" fillId="0" borderId="20" xfId="0" applyFont="1" applyBorder="1" applyProtection="1"/>
    <xf numFmtId="0" fontId="6" fillId="0" borderId="15" xfId="0" applyFont="1" applyFill="1" applyBorder="1"/>
    <xf numFmtId="0" fontId="6" fillId="0" borderId="13" xfId="0" applyFont="1" applyFill="1" applyBorder="1"/>
    <xf numFmtId="0" fontId="18" fillId="0" borderId="24" xfId="0" applyFont="1" applyFill="1" applyBorder="1" applyProtection="1"/>
    <xf numFmtId="0" fontId="18" fillId="0" borderId="25" xfId="0" applyFont="1" applyFill="1" applyBorder="1" applyProtection="1"/>
    <xf numFmtId="0" fontId="20" fillId="0" borderId="24" xfId="0" applyFont="1" applyBorder="1" applyProtection="1"/>
    <xf numFmtId="0" fontId="6" fillId="0" borderId="19" xfId="0" applyFont="1" applyBorder="1"/>
    <xf numFmtId="0" fontId="26" fillId="0" borderId="31" xfId="0" applyFont="1" applyBorder="1" applyAlignment="1" applyProtection="1">
      <alignment horizontal="right" wrapText="1"/>
    </xf>
    <xf numFmtId="0" fontId="26" fillId="0" borderId="32" xfId="0" applyFont="1" applyBorder="1" applyAlignment="1" applyProtection="1">
      <alignment horizontal="right" wrapText="1"/>
    </xf>
    <xf numFmtId="0" fontId="6" fillId="0" borderId="15" xfId="0" applyFont="1" applyFill="1" applyBorder="1" applyProtection="1"/>
    <xf numFmtId="0" fontId="6" fillId="0" borderId="10" xfId="0" applyFont="1" applyFill="1" applyBorder="1" applyProtection="1"/>
    <xf numFmtId="0" fontId="6" fillId="0" borderId="13" xfId="0" applyFont="1" applyFill="1" applyBorder="1" applyProtection="1"/>
    <xf numFmtId="0" fontId="6" fillId="0" borderId="22" xfId="0" applyFont="1" applyFill="1" applyBorder="1" applyProtection="1"/>
    <xf numFmtId="0" fontId="0" fillId="0" borderId="0" xfId="0" applyFill="1" applyBorder="1" applyProtection="1"/>
    <xf numFmtId="0" fontId="20" fillId="0" borderId="2" xfId="0" applyFont="1" applyBorder="1" applyAlignment="1" applyProtection="1">
      <alignment horizontal="center"/>
    </xf>
    <xf numFmtId="0" fontId="18" fillId="3" borderId="1" xfId="0" applyFont="1" applyFill="1" applyBorder="1" applyAlignment="1" applyProtection="1"/>
    <xf numFmtId="0" fontId="18" fillId="3" borderId="61" xfId="0" applyFont="1" applyFill="1" applyBorder="1" applyAlignment="1" applyProtection="1"/>
    <xf numFmtId="0" fontId="18" fillId="3" borderId="61" xfId="0" applyFont="1" applyFill="1" applyBorder="1" applyAlignment="1" applyProtection="1">
      <alignment horizontal="justify" vertical="top"/>
    </xf>
    <xf numFmtId="0" fontId="18" fillId="3" borderId="57" xfId="0" applyFont="1" applyFill="1" applyBorder="1" applyAlignment="1" applyProtection="1">
      <alignment horizontal="justify" vertical="top"/>
    </xf>
    <xf numFmtId="0" fontId="18" fillId="0" borderId="61" xfId="0" applyFont="1" applyFill="1" applyBorder="1" applyAlignment="1" applyProtection="1">
      <alignment horizontal="justify" vertical="top"/>
    </xf>
    <xf numFmtId="0" fontId="25" fillId="3" borderId="61" xfId="0" applyFont="1" applyFill="1" applyBorder="1" applyAlignment="1" applyProtection="1">
      <alignment horizontal="right" vertical="top"/>
    </xf>
    <xf numFmtId="0" fontId="18" fillId="0" borderId="61" xfId="0" applyFont="1" applyFill="1" applyBorder="1" applyAlignment="1" applyProtection="1"/>
    <xf numFmtId="0" fontId="25" fillId="0" borderId="61" xfId="0" applyFont="1" applyFill="1" applyBorder="1" applyAlignment="1" applyProtection="1">
      <alignment horizontal="right"/>
    </xf>
    <xf numFmtId="0" fontId="20" fillId="0" borderId="61" xfId="0" applyFont="1" applyFill="1" applyBorder="1" applyAlignment="1" applyProtection="1">
      <alignment horizontal="left" vertical="center"/>
    </xf>
    <xf numFmtId="0" fontId="18" fillId="0" borderId="57" xfId="0" applyFont="1" applyFill="1" applyBorder="1" applyAlignment="1" applyProtection="1">
      <alignment horizontal="justify" vertical="top"/>
    </xf>
    <xf numFmtId="0" fontId="26" fillId="0" borderId="61" xfId="0" applyFont="1" applyBorder="1" applyAlignment="1" applyProtection="1">
      <alignment horizontal="right" wrapText="1"/>
    </xf>
    <xf numFmtId="0" fontId="26" fillId="0" borderId="57" xfId="0" applyFont="1" applyBorder="1" applyAlignment="1" applyProtection="1">
      <alignment horizontal="right" wrapText="1"/>
    </xf>
    <xf numFmtId="0" fontId="27" fillId="0" borderId="2" xfId="0" applyFont="1" applyBorder="1" applyProtection="1"/>
    <xf numFmtId="0" fontId="15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/>
    <xf numFmtId="0" fontId="14" fillId="0" borderId="8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14" fillId="0" borderId="8" xfId="1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4" borderId="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166" fontId="31" fillId="0" borderId="8" xfId="0" applyNumberFormat="1" applyFont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left" vertical="center" wrapText="1"/>
    </xf>
    <xf numFmtId="0" fontId="28" fillId="4" borderId="8" xfId="0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1" fontId="14" fillId="0" borderId="0" xfId="0" applyNumberFormat="1" applyFont="1" applyAlignment="1" applyProtection="1">
      <alignment horizontal="center" vertical="center" wrapText="1"/>
    </xf>
    <xf numFmtId="1" fontId="14" fillId="0" borderId="8" xfId="0" applyNumberFormat="1" applyFont="1" applyBorder="1" applyAlignment="1" applyProtection="1">
      <alignment horizontal="center" vertical="center" wrapText="1"/>
    </xf>
    <xf numFmtId="1" fontId="14" fillId="0" borderId="8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22" fillId="4" borderId="1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1" fontId="14" fillId="0" borderId="10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center" vertical="center"/>
      <protection locked="0"/>
    </xf>
    <xf numFmtId="1" fontId="13" fillId="0" borderId="8" xfId="0" applyNumberFormat="1" applyFont="1" applyBorder="1" applyAlignment="1">
      <alignment horizontal="center" vertical="center"/>
    </xf>
    <xf numFmtId="4" fontId="14" fillId="0" borderId="0" xfId="0" applyNumberFormat="1" applyFont="1"/>
    <xf numFmtId="4" fontId="36" fillId="0" borderId="0" xfId="0" applyNumberFormat="1" applyFont="1"/>
    <xf numFmtId="0" fontId="13" fillId="0" borderId="0" xfId="0" applyFont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2" xfId="10" applyNumberFormat="1" applyFont="1" applyFill="1" applyBorder="1" applyAlignment="1" applyProtection="1">
      <alignment horizontal="center" vertical="center" wrapText="1"/>
    </xf>
    <xf numFmtId="4" fontId="14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24" fillId="3" borderId="0" xfId="0" applyFont="1" applyFill="1" applyAlignment="1" applyProtection="1">
      <alignment horizontal="center" vertical="center"/>
    </xf>
    <xf numFmtId="0" fontId="13" fillId="0" borderId="20" xfId="10" applyNumberFormat="1" applyFont="1" applyBorder="1" applyAlignment="1" applyProtection="1">
      <alignment horizontal="center" vertical="center" wrapText="1"/>
    </xf>
    <xf numFmtId="0" fontId="13" fillId="0" borderId="23" xfId="10" applyNumberFormat="1" applyFont="1" applyBorder="1" applyAlignment="1" applyProtection="1">
      <alignment horizontal="center" vertical="center" wrapText="1"/>
    </xf>
    <xf numFmtId="0" fontId="13" fillId="0" borderId="24" xfId="10" applyNumberFormat="1" applyFont="1" applyBorder="1" applyAlignment="1" applyProtection="1">
      <alignment horizontal="center" vertical="center" wrapText="1"/>
    </xf>
    <xf numFmtId="0" fontId="13" fillId="0" borderId="19" xfId="10" applyNumberFormat="1" applyFont="1" applyBorder="1" applyAlignment="1" applyProtection="1">
      <alignment horizontal="center" vertical="center" wrapText="1"/>
    </xf>
    <xf numFmtId="0" fontId="13" fillId="0" borderId="17" xfId="10" applyNumberFormat="1" applyFont="1" applyBorder="1" applyAlignment="1" applyProtection="1">
      <alignment horizontal="center" vertical="center" wrapText="1"/>
    </xf>
    <xf numFmtId="0" fontId="13" fillId="0" borderId="18" xfId="1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4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33" fillId="0" borderId="0" xfId="0" applyFont="1"/>
    <xf numFmtId="0" fontId="20" fillId="0" borderId="2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0" fontId="37" fillId="0" borderId="0" xfId="0" applyFont="1"/>
    <xf numFmtId="0" fontId="34" fillId="5" borderId="28" xfId="10" applyNumberFormat="1" applyFont="1" applyFill="1" applyBorder="1" applyAlignment="1" applyProtection="1">
      <alignment horizontal="center" vertical="center" wrapText="1"/>
    </xf>
    <xf numFmtId="0" fontId="34" fillId="5" borderId="29" xfId="10" applyNumberFormat="1" applyFont="1" applyFill="1" applyBorder="1" applyAlignment="1" applyProtection="1">
      <alignment horizontal="center" vertical="center" wrapText="1"/>
    </xf>
    <xf numFmtId="0" fontId="34" fillId="5" borderId="14" xfId="10" applyNumberFormat="1" applyFont="1" applyFill="1" applyBorder="1" applyAlignment="1" applyProtection="1">
      <alignment horizontal="center" vertical="center" wrapText="1"/>
    </xf>
    <xf numFmtId="0" fontId="34" fillId="5" borderId="19" xfId="10" applyNumberFormat="1" applyFont="1" applyFill="1" applyBorder="1" applyAlignment="1" applyProtection="1">
      <alignment horizontal="center" vertical="center" wrapText="1"/>
    </xf>
    <xf numFmtId="0" fontId="34" fillId="5" borderId="17" xfId="10" applyNumberFormat="1" applyFont="1" applyFill="1" applyBorder="1" applyAlignment="1" applyProtection="1">
      <alignment horizontal="center" vertical="center" wrapText="1"/>
    </xf>
    <xf numFmtId="0" fontId="34" fillId="5" borderId="18" xfId="10" applyNumberFormat="1" applyFont="1" applyFill="1" applyBorder="1" applyAlignment="1" applyProtection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10" applyNumberFormat="1" applyFont="1" applyBorder="1" applyAlignment="1" applyProtection="1">
      <alignment horizontal="center" vertical="center" wrapText="1"/>
    </xf>
    <xf numFmtId="0" fontId="13" fillId="0" borderId="40" xfId="10" applyNumberFormat="1" applyFont="1" applyBorder="1" applyAlignment="1" applyProtection="1">
      <alignment horizontal="center" vertical="center" wrapText="1"/>
    </xf>
    <xf numFmtId="0" fontId="13" fillId="0" borderId="41" xfId="10" applyNumberFormat="1" applyFont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4" fillId="5" borderId="22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6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2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8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5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10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8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9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3" xfId="10" applyNumberFormat="1" applyFont="1" applyFill="1" applyBorder="1" applyAlignment="1" applyProtection="1">
      <alignment horizontal="center" vertical="center" wrapText="1"/>
      <protection locked="0"/>
    </xf>
    <xf numFmtId="0" fontId="14" fillId="5" borderId="34" xfId="10" applyNumberFormat="1" applyFont="1" applyFill="1" applyBorder="1" applyAlignment="1" applyProtection="1">
      <alignment horizontal="center" vertical="center" wrapText="1"/>
      <protection locked="0"/>
    </xf>
    <xf numFmtId="0" fontId="38" fillId="3" borderId="0" xfId="0" applyFont="1" applyFill="1" applyAlignment="1" applyProtection="1">
      <alignment horizontal="center" vertical="center"/>
    </xf>
    <xf numFmtId="0" fontId="39" fillId="4" borderId="60" xfId="0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Protection="1"/>
    <xf numFmtId="0" fontId="39" fillId="4" borderId="8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Protection="1">
      <protection locked="0"/>
    </xf>
    <xf numFmtId="0" fontId="6" fillId="4" borderId="13" xfId="0" applyFont="1" applyFill="1" applyBorder="1" applyProtection="1">
      <protection locked="0"/>
    </xf>
    <xf numFmtId="0" fontId="6" fillId="4" borderId="8" xfId="0" applyFont="1" applyFill="1" applyBorder="1" applyProtection="1">
      <protection locked="0"/>
    </xf>
    <xf numFmtId="0" fontId="6" fillId="4" borderId="12" xfId="0" applyFont="1" applyFill="1" applyBorder="1" applyProtection="1">
      <protection locked="0"/>
    </xf>
    <xf numFmtId="0" fontId="0" fillId="0" borderId="0" xfId="0" applyBorder="1"/>
    <xf numFmtId="0" fontId="0" fillId="0" borderId="0" xfId="0" applyFill="1" applyBorder="1"/>
    <xf numFmtId="0" fontId="6" fillId="4" borderId="22" xfId="0" applyFont="1" applyFill="1" applyBorder="1" applyProtection="1">
      <protection locked="0"/>
    </xf>
    <xf numFmtId="0" fontId="6" fillId="4" borderId="6" xfId="0" applyFont="1" applyFill="1" applyBorder="1" applyProtection="1"/>
    <xf numFmtId="0" fontId="6" fillId="4" borderId="12" xfId="0" applyFont="1" applyFill="1" applyBorder="1" applyProtection="1"/>
    <xf numFmtId="0" fontId="6" fillId="4" borderId="8" xfId="0" applyFont="1" applyFill="1" applyBorder="1" applyProtection="1"/>
    <xf numFmtId="0" fontId="3" fillId="0" borderId="42" xfId="0" applyFont="1" applyBorder="1" applyAlignment="1"/>
    <xf numFmtId="0" fontId="41" fillId="0" borderId="8" xfId="11" applyFill="1" applyBorder="1" applyAlignment="1">
      <alignment horizontal="center" vertical="center"/>
    </xf>
    <xf numFmtId="49" fontId="42" fillId="0" borderId="8" xfId="12" applyNumberFormat="1" applyFont="1" applyFill="1" applyBorder="1" applyAlignment="1" applyProtection="1">
      <alignment vertical="top"/>
    </xf>
    <xf numFmtId="49" fontId="42" fillId="0" borderId="8" xfId="12" applyNumberFormat="1" applyFont="1" applyFill="1" applyBorder="1" applyAlignment="1" applyProtection="1">
      <alignment vertical="top" wrapText="1"/>
    </xf>
    <xf numFmtId="49" fontId="39" fillId="0" borderId="8" xfId="13" applyNumberFormat="1" applyFont="1" applyFill="1" applyBorder="1" applyAlignment="1" applyProtection="1">
      <alignment vertical="top"/>
    </xf>
    <xf numFmtId="49" fontId="39" fillId="0" borderId="8" xfId="13" applyNumberFormat="1" applyFont="1" applyFill="1" applyBorder="1" applyAlignment="1" applyProtection="1">
      <alignment vertical="top" wrapText="1"/>
    </xf>
    <xf numFmtId="0" fontId="14" fillId="0" borderId="8" xfId="0" applyFont="1" applyBorder="1" applyAlignment="1">
      <alignment horizontal="center" vertical="center"/>
    </xf>
    <xf numFmtId="0" fontId="41" fillId="0" borderId="8" xfId="11" applyFont="1" applyFill="1" applyBorder="1" applyAlignment="1">
      <alignment horizontal="center" vertical="center"/>
    </xf>
    <xf numFmtId="49" fontId="44" fillId="0" borderId="8" xfId="11" applyNumberFormat="1" applyFont="1" applyFill="1" applyBorder="1" applyAlignment="1" applyProtection="1">
      <alignment vertical="top"/>
    </xf>
    <xf numFmtId="49" fontId="44" fillId="0" borderId="8" xfId="11" applyNumberFormat="1" applyFont="1" applyFill="1" applyBorder="1" applyAlignment="1" applyProtection="1">
      <alignment vertical="top" wrapText="1"/>
    </xf>
    <xf numFmtId="49" fontId="41" fillId="0" borderId="8" xfId="11" applyNumberFormat="1" applyFont="1" applyFill="1" applyBorder="1" applyProtection="1"/>
    <xf numFmtId="49" fontId="41" fillId="0" borderId="8" xfId="11" applyNumberFormat="1" applyFont="1" applyFill="1" applyBorder="1" applyAlignment="1" applyProtection="1">
      <alignment wrapText="1"/>
    </xf>
    <xf numFmtId="0" fontId="14" fillId="0" borderId="58" xfId="0" applyFont="1" applyBorder="1" applyAlignment="1" applyProtection="1">
      <alignment horizontal="center" vertical="center" wrapText="1"/>
    </xf>
    <xf numFmtId="49" fontId="39" fillId="0" borderId="8" xfId="13" applyNumberFormat="1" applyFont="1" applyFill="1" applyBorder="1" applyAlignment="1">
      <alignment horizontal="left" vertical="center"/>
    </xf>
    <xf numFmtId="49" fontId="39" fillId="0" borderId="8" xfId="13" applyNumberFormat="1" applyFont="1" applyFill="1" applyBorder="1" applyAlignment="1">
      <alignment horizontal="left" vertical="center" wrapText="1"/>
    </xf>
    <xf numFmtId="49" fontId="39" fillId="0" borderId="9" xfId="13" applyNumberFormat="1" applyFont="1" applyFill="1" applyBorder="1" applyAlignment="1">
      <alignment horizontal="left" vertical="center" wrapText="1"/>
    </xf>
    <xf numFmtId="0" fontId="41" fillId="0" borderId="8" xfId="11" applyFont="1" applyFill="1" applyBorder="1"/>
    <xf numFmtId="0" fontId="44" fillId="0" borderId="8" xfId="11" applyFont="1" applyFill="1" applyBorder="1" applyAlignment="1">
      <alignment horizontal="center" vertical="center"/>
    </xf>
    <xf numFmtId="43" fontId="44" fillId="0" borderId="8" xfId="16" applyFont="1" applyFill="1" applyBorder="1"/>
    <xf numFmtId="43" fontId="44" fillId="0" borderId="8" xfId="16" applyFont="1" applyFill="1" applyBorder="1" applyAlignment="1">
      <alignment wrapText="1"/>
    </xf>
    <xf numFmtId="49" fontId="44" fillId="0" borderId="8" xfId="13" applyNumberFormat="1" applyFont="1" applyFill="1" applyBorder="1" applyAlignment="1">
      <alignment horizontal="center" vertical="center" wrapText="1"/>
    </xf>
    <xf numFmtId="0" fontId="14" fillId="4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 wrapText="1"/>
    </xf>
    <xf numFmtId="0" fontId="42" fillId="0" borderId="8" xfId="11" applyFont="1" applyFill="1" applyBorder="1" applyAlignment="1">
      <alignment horizontal="center" vertical="center"/>
    </xf>
    <xf numFmtId="49" fontId="41" fillId="0" borderId="8" xfId="11" applyNumberFormat="1" applyFill="1" applyBorder="1"/>
    <xf numFmtId="49" fontId="41" fillId="0" borderId="8" xfId="11" applyNumberFormat="1" applyFill="1" applyBorder="1" applyAlignment="1">
      <alignment wrapText="1"/>
    </xf>
    <xf numFmtId="1" fontId="14" fillId="0" borderId="8" xfId="0" applyNumberFormat="1" applyFont="1" applyBorder="1" applyAlignment="1">
      <alignment horizontal="center" vertical="center"/>
    </xf>
    <xf numFmtId="0" fontId="28" fillId="4" borderId="56" xfId="0" applyFont="1" applyFill="1" applyBorder="1" applyAlignment="1" applyProtection="1">
      <alignment horizontal="center" vertical="center"/>
      <protection locked="0"/>
    </xf>
    <xf numFmtId="49" fontId="14" fillId="0" borderId="56" xfId="0" applyNumberFormat="1" applyFont="1" applyFill="1" applyBorder="1" applyAlignment="1">
      <alignment horizontal="center" vertical="center"/>
    </xf>
    <xf numFmtId="49" fontId="41" fillId="0" borderId="8" xfId="11" applyNumberFormat="1" applyFill="1" applyBorder="1" applyAlignment="1">
      <alignment vertical="center" wrapText="1"/>
    </xf>
    <xf numFmtId="0" fontId="42" fillId="0" borderId="9" xfId="13" applyNumberFormat="1" applyFont="1" applyFill="1" applyBorder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166" fontId="14" fillId="4" borderId="8" xfId="10" applyNumberFormat="1" applyFont="1" applyFill="1" applyBorder="1" applyAlignment="1" applyProtection="1">
      <alignment horizontal="center" vertical="center"/>
      <protection locked="0"/>
    </xf>
    <xf numFmtId="166" fontId="14" fillId="4" borderId="56" xfId="10" applyNumberFormat="1" applyFont="1" applyFill="1" applyBorder="1" applyAlignment="1" applyProtection="1">
      <alignment horizontal="center" vertical="center"/>
      <protection locked="0"/>
    </xf>
    <xf numFmtId="1" fontId="14" fillId="4" borderId="8" xfId="0" applyNumberFormat="1" applyFont="1" applyFill="1" applyBorder="1" applyAlignment="1" applyProtection="1">
      <alignment horizontal="center" vertical="center"/>
      <protection locked="0"/>
    </xf>
    <xf numFmtId="1" fontId="13" fillId="4" borderId="8" xfId="0" applyNumberFormat="1" applyFont="1" applyFill="1" applyBorder="1" applyAlignment="1" applyProtection="1">
      <alignment horizontal="center" vertical="center"/>
    </xf>
    <xf numFmtId="1" fontId="14" fillId="4" borderId="8" xfId="0" applyNumberFormat="1" applyFont="1" applyFill="1" applyBorder="1" applyAlignment="1">
      <alignment horizontal="center" vertical="center"/>
    </xf>
    <xf numFmtId="0" fontId="41" fillId="0" borderId="8" xfId="11" applyFill="1" applyBorder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1" fontId="14" fillId="0" borderId="8" xfId="0" applyNumberFormat="1" applyFont="1" applyFill="1" applyBorder="1" applyAlignment="1" applyProtection="1">
      <alignment horizontal="center" vertical="center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1" fontId="14" fillId="4" borderId="8" xfId="10" applyNumberFormat="1" applyFont="1" applyFill="1" applyBorder="1" applyAlignment="1" applyProtection="1">
      <alignment horizontal="center" vertical="center"/>
      <protection locked="0"/>
    </xf>
    <xf numFmtId="1" fontId="13" fillId="4" borderId="8" xfId="0" applyNumberFormat="1" applyFont="1" applyFill="1" applyBorder="1" applyAlignment="1" applyProtection="1">
      <alignment horizontal="center" vertical="center"/>
      <protection locked="0"/>
    </xf>
    <xf numFmtId="167" fontId="14" fillId="0" borderId="8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9" fontId="14" fillId="0" borderId="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0" fillId="0" borderId="8" xfId="0" applyFont="1" applyBorder="1" applyAlignment="1" applyProtection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0" fillId="0" borderId="8" xfId="0" applyFont="1" applyBorder="1" applyAlignment="1" applyProtection="1">
      <alignment horizontal="center"/>
    </xf>
    <xf numFmtId="0" fontId="0" fillId="0" borderId="8" xfId="0" applyBorder="1" applyAlignment="1">
      <alignment horizontal="center" vertical="center" wrapText="1"/>
    </xf>
    <xf numFmtId="0" fontId="18" fillId="3" borderId="8" xfId="0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41" fillId="0" borderId="8" xfId="11" applyFont="1" applyFill="1" applyBorder="1" applyAlignment="1">
      <alignment horizontal="center" vertical="center" wrapText="1"/>
    </xf>
    <xf numFmtId="1" fontId="14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11" applyFont="1" applyFill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39" fillId="0" borderId="1" xfId="0" applyFont="1" applyFill="1" applyBorder="1" applyAlignment="1" applyProtection="1">
      <alignment horizontal="left" vertical="top"/>
    </xf>
    <xf numFmtId="0" fontId="39" fillId="0" borderId="5" xfId="0" applyFont="1" applyFill="1" applyBorder="1" applyAlignment="1" applyProtection="1">
      <alignment horizontal="left" vertical="top"/>
    </xf>
    <xf numFmtId="0" fontId="3" fillId="0" borderId="26" xfId="0" applyFont="1" applyBorder="1" applyAlignment="1">
      <alignment horizontal="center"/>
    </xf>
    <xf numFmtId="0" fontId="20" fillId="0" borderId="40" xfId="0" applyFont="1" applyFill="1" applyBorder="1" applyAlignment="1" applyProtection="1">
      <alignment horizontal="center" textRotation="90" wrapText="1"/>
    </xf>
    <xf numFmtId="0" fontId="20" fillId="0" borderId="23" xfId="0" applyFont="1" applyFill="1" applyBorder="1" applyAlignment="1" applyProtection="1">
      <alignment horizontal="center" textRotation="90" wrapText="1"/>
    </xf>
    <xf numFmtId="0" fontId="20" fillId="0" borderId="41" xfId="0" applyFont="1" applyFill="1" applyBorder="1" applyAlignment="1" applyProtection="1">
      <alignment horizontal="center" textRotation="90" wrapText="1"/>
    </xf>
    <xf numFmtId="0" fontId="20" fillId="0" borderId="39" xfId="0" applyFont="1" applyFill="1" applyBorder="1" applyAlignment="1" applyProtection="1">
      <alignment horizontal="center" textRotation="90" wrapText="1"/>
    </xf>
    <xf numFmtId="0" fontId="20" fillId="0" borderId="8" xfId="0" applyFont="1" applyFill="1" applyBorder="1" applyAlignment="1" applyProtection="1">
      <alignment horizontal="center" textRotation="90" wrapText="1"/>
    </xf>
    <xf numFmtId="0" fontId="20" fillId="0" borderId="34" xfId="0" applyFont="1" applyFill="1" applyBorder="1" applyAlignment="1" applyProtection="1">
      <alignment horizontal="center" textRotation="90" wrapText="1"/>
    </xf>
    <xf numFmtId="0" fontId="20" fillId="0" borderId="11" xfId="0" applyFont="1" applyFill="1" applyBorder="1" applyAlignment="1" applyProtection="1">
      <alignment horizontal="center" textRotation="90" wrapText="1"/>
    </xf>
    <xf numFmtId="0" fontId="20" fillId="0" borderId="14" xfId="0" applyFont="1" applyFill="1" applyBorder="1" applyAlignment="1" applyProtection="1">
      <alignment horizontal="center" textRotation="90" wrapText="1"/>
    </xf>
    <xf numFmtId="0" fontId="20" fillId="0" borderId="8" xfId="0" applyFont="1" applyFill="1" applyBorder="1" applyAlignment="1" applyProtection="1">
      <alignment horizontal="center" wrapText="1"/>
    </xf>
    <xf numFmtId="0" fontId="27" fillId="0" borderId="4" xfId="0" applyFont="1" applyFill="1" applyBorder="1" applyAlignment="1" applyProtection="1">
      <alignment horizontal="center"/>
    </xf>
    <xf numFmtId="0" fontId="27" fillId="0" borderId="2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</xf>
    <xf numFmtId="0" fontId="20" fillId="0" borderId="50" xfId="0" applyFont="1" applyFill="1" applyBorder="1" applyAlignment="1" applyProtection="1">
      <alignment horizontal="center" textRotation="90" wrapText="1"/>
    </xf>
    <xf numFmtId="0" fontId="20" fillId="0" borderId="9" xfId="0" applyFont="1" applyFill="1" applyBorder="1" applyAlignment="1" applyProtection="1">
      <alignment horizontal="center" textRotation="90" wrapText="1"/>
    </xf>
    <xf numFmtId="0" fontId="20" fillId="0" borderId="51" xfId="0" applyFont="1" applyFill="1" applyBorder="1" applyAlignment="1" applyProtection="1">
      <alignment horizontal="center" textRotation="90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24" fillId="0" borderId="30" xfId="0" applyFont="1" applyFill="1" applyBorder="1" applyAlignment="1" applyProtection="1">
      <alignment horizontal="center"/>
    </xf>
    <xf numFmtId="0" fontId="24" fillId="0" borderId="52" xfId="0" applyFont="1" applyFill="1" applyBorder="1" applyAlignment="1" applyProtection="1">
      <alignment horizontal="center"/>
    </xf>
    <xf numFmtId="0" fontId="24" fillId="0" borderId="48" xfId="0" applyFont="1" applyFill="1" applyBorder="1" applyAlignment="1" applyProtection="1">
      <alignment horizontal="center"/>
    </xf>
    <xf numFmtId="0" fontId="20" fillId="0" borderId="62" xfId="0" applyFont="1" applyBorder="1" applyAlignment="1" applyProtection="1">
      <alignment horizontal="center" vertical="center" wrapText="1"/>
    </xf>
    <xf numFmtId="0" fontId="20" fillId="0" borderId="63" xfId="0" applyFont="1" applyBorder="1" applyAlignment="1" applyProtection="1">
      <alignment horizontal="center" vertical="center" wrapText="1"/>
    </xf>
    <xf numFmtId="0" fontId="20" fillId="0" borderId="64" xfId="0" applyFont="1" applyBorder="1" applyAlignment="1" applyProtection="1">
      <alignment horizontal="center" vertical="center" wrapText="1"/>
    </xf>
    <xf numFmtId="0" fontId="23" fillId="4" borderId="9" xfId="0" applyFont="1" applyFill="1" applyBorder="1" applyAlignment="1" applyProtection="1">
      <alignment horizontal="center"/>
      <protection locked="0"/>
    </xf>
    <xf numFmtId="0" fontId="23" fillId="4" borderId="61" xfId="0" applyFont="1" applyFill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 wrapText="1"/>
    </xf>
    <xf numFmtId="0" fontId="20" fillId="0" borderId="31" xfId="0" applyFont="1" applyBorder="1" applyAlignment="1" applyProtection="1">
      <alignment horizontal="center" wrapText="1"/>
    </xf>
    <xf numFmtId="0" fontId="20" fillId="0" borderId="32" xfId="0" applyFont="1" applyBorder="1" applyAlignment="1" applyProtection="1">
      <alignment horizontal="center" wrapText="1"/>
    </xf>
    <xf numFmtId="0" fontId="20" fillId="2" borderId="8" xfId="0" applyFont="1" applyFill="1" applyBorder="1" applyAlignment="1" applyProtection="1">
      <alignment horizontal="center" textRotation="90" wrapText="1"/>
    </xf>
    <xf numFmtId="0" fontId="20" fillId="2" borderId="34" xfId="0" applyFont="1" applyFill="1" applyBorder="1" applyAlignment="1" applyProtection="1">
      <alignment horizontal="center" textRotation="90" wrapText="1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center" textRotation="90" wrapText="1"/>
    </xf>
    <xf numFmtId="0" fontId="20" fillId="0" borderId="29" xfId="0" applyFont="1" applyFill="1" applyBorder="1" applyAlignment="1" applyProtection="1">
      <alignment horizontal="center" textRotation="90" wrapText="1"/>
    </xf>
    <xf numFmtId="0" fontId="20" fillId="2" borderId="10" xfId="0" applyFont="1" applyFill="1" applyBorder="1" applyAlignment="1" applyProtection="1">
      <alignment horizontal="center" textRotation="90" wrapText="1"/>
    </xf>
    <xf numFmtId="0" fontId="20" fillId="2" borderId="29" xfId="0" applyFont="1" applyFill="1" applyBorder="1" applyAlignment="1" applyProtection="1">
      <alignment horizontal="center" textRotation="90" wrapText="1"/>
    </xf>
    <xf numFmtId="0" fontId="20" fillId="0" borderId="0" xfId="0" applyFont="1" applyFill="1" applyBorder="1" applyAlignment="1" applyProtection="1">
      <alignment horizontal="center" wrapText="1"/>
    </xf>
    <xf numFmtId="0" fontId="20" fillId="0" borderId="35" xfId="0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 wrapText="1"/>
    </xf>
    <xf numFmtId="0" fontId="20" fillId="0" borderId="5" xfId="0" applyFont="1" applyFill="1" applyBorder="1" applyAlignment="1" applyProtection="1">
      <alignment horizontal="center" wrapText="1"/>
    </xf>
    <xf numFmtId="0" fontId="20" fillId="0" borderId="21" xfId="0" applyFont="1" applyFill="1" applyBorder="1" applyAlignment="1" applyProtection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27" fillId="0" borderId="46" xfId="0" applyFont="1" applyFill="1" applyBorder="1" applyAlignment="1" applyProtection="1">
      <alignment horizontal="center"/>
    </xf>
    <xf numFmtId="0" fontId="27" fillId="0" borderId="47" xfId="0" applyFont="1" applyFill="1" applyBorder="1" applyAlignment="1" applyProtection="1">
      <alignment horizontal="center"/>
    </xf>
    <xf numFmtId="0" fontId="20" fillId="0" borderId="37" xfId="0" applyFont="1" applyFill="1" applyBorder="1" applyAlignment="1" applyProtection="1">
      <alignment horizontal="center" textRotation="90" wrapText="1"/>
    </xf>
    <xf numFmtId="0" fontId="20" fillId="0" borderId="13" xfId="0" applyFont="1" applyFill="1" applyBorder="1" applyAlignment="1" applyProtection="1">
      <alignment horizontal="center" textRotation="90" wrapText="1"/>
    </xf>
    <xf numFmtId="0" fontId="20" fillId="0" borderId="7" xfId="0" applyFont="1" applyFill="1" applyBorder="1" applyAlignment="1" applyProtection="1">
      <alignment horizontal="center" textRotation="90" wrapText="1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45" xfId="0" applyFont="1" applyFill="1" applyBorder="1" applyAlignment="1">
      <alignment horizontal="center" wrapText="1"/>
    </xf>
    <xf numFmtId="0" fontId="20" fillId="0" borderId="59" xfId="0" applyFont="1" applyFill="1" applyBorder="1" applyAlignment="1" applyProtection="1">
      <alignment horizontal="center" wrapText="1"/>
    </xf>
    <xf numFmtId="0" fontId="20" fillId="0" borderId="47" xfId="0" applyFont="1" applyFill="1" applyBorder="1" applyAlignment="1" applyProtection="1">
      <alignment horizontal="center" wrapText="1"/>
    </xf>
    <xf numFmtId="0" fontId="20" fillId="0" borderId="45" xfId="0" applyFont="1" applyFill="1" applyBorder="1" applyAlignment="1" applyProtection="1">
      <alignment horizontal="center" wrapText="1"/>
    </xf>
    <xf numFmtId="0" fontId="20" fillId="0" borderId="50" xfId="0" applyFont="1" applyFill="1" applyBorder="1" applyAlignment="1" applyProtection="1">
      <alignment horizontal="center" wrapText="1"/>
    </xf>
    <xf numFmtId="0" fontId="20" fillId="0" borderId="52" xfId="0" applyFont="1" applyFill="1" applyBorder="1" applyAlignment="1" applyProtection="1">
      <alignment horizontal="center" wrapText="1"/>
    </xf>
    <xf numFmtId="0" fontId="20" fillId="0" borderId="48" xfId="0" applyFont="1" applyFill="1" applyBorder="1" applyAlignment="1" applyProtection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20" fillId="0" borderId="25" xfId="0" applyFont="1" applyFill="1" applyBorder="1" applyAlignment="1" applyProtection="1">
      <alignment horizontal="center" wrapText="1"/>
    </xf>
    <xf numFmtId="0" fontId="20" fillId="0" borderId="57" xfId="0" applyFont="1" applyFill="1" applyBorder="1" applyAlignment="1" applyProtection="1">
      <alignment horizontal="center" wrapText="1"/>
    </xf>
    <xf numFmtId="0" fontId="20" fillId="0" borderId="58" xfId="0" applyFont="1" applyFill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0" fillId="0" borderId="56" xfId="0" applyFont="1" applyFill="1" applyBorder="1" applyAlignment="1" applyProtection="1">
      <alignment horizontal="center" wrapText="1"/>
    </xf>
    <xf numFmtId="0" fontId="20" fillId="0" borderId="53" xfId="0" applyFont="1" applyBorder="1" applyAlignment="1" applyProtection="1">
      <alignment horizontal="center" wrapText="1"/>
    </xf>
    <xf numFmtId="0" fontId="20" fillId="0" borderId="54" xfId="0" applyFont="1" applyBorder="1" applyAlignment="1" applyProtection="1">
      <alignment horizontal="center" wrapText="1"/>
    </xf>
    <xf numFmtId="0" fontId="20" fillId="0" borderId="55" xfId="0" applyFont="1" applyBorder="1" applyAlignment="1" applyProtection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/>
    </xf>
    <xf numFmtId="0" fontId="40" fillId="0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21" fillId="0" borderId="42" xfId="0" applyFont="1" applyBorder="1" applyAlignment="1">
      <alignment horizontal="left"/>
    </xf>
    <xf numFmtId="0" fontId="5" fillId="0" borderId="1" xfId="0" applyFont="1" applyFill="1" applyBorder="1" applyAlignment="1" applyProtection="1">
      <alignment horizontal="center"/>
      <protection locked="0"/>
    </xf>
    <xf numFmtId="0" fontId="40" fillId="4" borderId="8" xfId="0" applyFont="1" applyFill="1" applyBorder="1" applyAlignment="1" applyProtection="1">
      <alignment horizontal="center"/>
      <protection locked="0"/>
    </xf>
    <xf numFmtId="0" fontId="20" fillId="0" borderId="52" xfId="0" applyFont="1" applyBorder="1" applyAlignment="1" applyProtection="1">
      <alignment horizontal="center" wrapText="1"/>
    </xf>
    <xf numFmtId="0" fontId="20" fillId="0" borderId="61" xfId="0" applyFont="1" applyBorder="1" applyAlignment="1" applyProtection="1">
      <alignment horizontal="center" wrapText="1"/>
    </xf>
    <xf numFmtId="0" fontId="20" fillId="0" borderId="57" xfId="0" applyFont="1" applyBorder="1" applyAlignment="1" applyProtection="1">
      <alignment horizontal="center" wrapText="1"/>
    </xf>
    <xf numFmtId="0" fontId="35" fillId="0" borderId="0" xfId="0" applyFont="1" applyAlignment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0" borderId="2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40" fillId="0" borderId="1" xfId="0" applyFont="1" applyFill="1" applyBorder="1" applyAlignment="1" applyProtection="1">
      <alignment horizontal="center" vertical="center"/>
      <protection locked="0"/>
    </xf>
    <xf numFmtId="0" fontId="40" fillId="0" borderId="5" xfId="0" applyFont="1" applyFill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 wrapText="1"/>
    </xf>
    <xf numFmtId="0" fontId="20" fillId="0" borderId="8" xfId="0" applyFont="1" applyBorder="1" applyAlignment="1" applyProtection="1">
      <alignment horizont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3" fillId="0" borderId="57" xfId="0" applyFont="1" applyBorder="1" applyAlignment="1">
      <alignment horizontal="center" vertical="center" wrapText="1"/>
    </xf>
    <xf numFmtId="0" fontId="24" fillId="0" borderId="8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 textRotation="90" wrapText="1"/>
    </xf>
    <xf numFmtId="0" fontId="27" fillId="0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 textRotation="90" wrapText="1"/>
    </xf>
    <xf numFmtId="49" fontId="13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3" fillId="0" borderId="8" xfId="15" applyFont="1" applyFill="1" applyBorder="1" applyAlignment="1">
      <alignment horizontal="center" vertical="center" wrapText="1"/>
    </xf>
    <xf numFmtId="0" fontId="43" fillId="0" borderId="66" xfId="15" applyFont="1" applyFill="1" applyBorder="1" applyAlignment="1">
      <alignment horizontal="center" vertical="center" wrapText="1"/>
    </xf>
    <xf numFmtId="0" fontId="43" fillId="0" borderId="0" xfId="15" applyFont="1" applyFill="1" applyBorder="1" applyAlignment="1">
      <alignment horizontal="center" vertical="center" wrapText="1"/>
    </xf>
    <xf numFmtId="0" fontId="43" fillId="0" borderId="9" xfId="15" applyFont="1" applyFill="1" applyBorder="1" applyAlignment="1">
      <alignment horizontal="center" vertical="center" wrapText="1"/>
    </xf>
    <xf numFmtId="0" fontId="43" fillId="0" borderId="61" xfId="15" applyFont="1" applyFill="1" applyBorder="1" applyAlignment="1">
      <alignment horizontal="center" vertical="center" wrapText="1"/>
    </xf>
    <xf numFmtId="0" fontId="41" fillId="0" borderId="8" xfId="11" applyFont="1" applyFill="1" applyBorder="1" applyAlignment="1">
      <alignment horizontal="center" vertical="center"/>
    </xf>
    <xf numFmtId="0" fontId="41" fillId="0" borderId="9" xfId="11" applyFont="1" applyFill="1" applyBorder="1" applyAlignment="1">
      <alignment horizontal="center" vertical="center"/>
    </xf>
    <xf numFmtId="0" fontId="41" fillId="0" borderId="61" xfId="11" applyFont="1" applyFill="1" applyBorder="1" applyAlignment="1">
      <alignment horizontal="center" vertical="center"/>
    </xf>
    <xf numFmtId="0" fontId="41" fillId="0" borderId="56" xfId="11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3" fillId="0" borderId="9" xfId="14" applyFont="1" applyFill="1" applyBorder="1" applyAlignment="1">
      <alignment horizontal="center" vertical="center" wrapText="1"/>
    </xf>
    <xf numFmtId="0" fontId="43" fillId="0" borderId="61" xfId="14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49" fontId="31" fillId="0" borderId="61" xfId="0" applyNumberFormat="1" applyFont="1" applyFill="1" applyBorder="1" applyAlignment="1">
      <alignment horizontal="center" vertical="center"/>
    </xf>
    <xf numFmtId="49" fontId="31" fillId="0" borderId="56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 applyProtection="1">
      <alignment horizontal="center" vertical="center"/>
    </xf>
    <xf numFmtId="49" fontId="13" fillId="0" borderId="61" xfId="0" applyNumberFormat="1" applyFont="1" applyFill="1" applyBorder="1" applyAlignment="1" applyProtection="1">
      <alignment horizontal="center" vertical="center"/>
    </xf>
    <xf numFmtId="49" fontId="13" fillId="0" borderId="56" xfId="0" applyNumberFormat="1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</cellXfs>
  <cellStyles count="17">
    <cellStyle name="Excel Built-in Normal" xfId="1"/>
    <cellStyle name="Heading" xfId="3"/>
    <cellStyle name="Heading1" xfId="4"/>
    <cellStyle name="Result" xfId="5"/>
    <cellStyle name="Result2" xfId="6"/>
    <cellStyle name="Обычный" xfId="0" builtinId="0"/>
    <cellStyle name="Обычный 2" xfId="7"/>
    <cellStyle name="Обычный 2 3 2" xfId="14"/>
    <cellStyle name="Обычный 2 3 2 3" xfId="15"/>
    <cellStyle name="Обычный 3" xfId="2"/>
    <cellStyle name="Обычный 4" xfId="9"/>
    <cellStyle name="Обычный 5" xfId="8"/>
    <cellStyle name="Обычный 6" xfId="11"/>
    <cellStyle name="Обычный 6 2" xfId="13"/>
    <cellStyle name="Обычный 7 3 2 2 2" xfId="12"/>
    <cellStyle name="Финансовый" xfId="10" builtinId="3"/>
    <cellStyle name="Финансовый 2" xfId="16"/>
  </cellStyles>
  <dxfs count="0"/>
  <tableStyles count="0" defaultTableStyle="TableStyleMedium9" defaultPivotStyle="PivotStyleLight16"/>
  <colors>
    <mruColors>
      <color rgb="FFCCFFFF"/>
      <color rgb="FFFFFFCC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0000"/>
  </sheetPr>
  <dimension ref="A1:AK57"/>
  <sheetViews>
    <sheetView tabSelected="1" zoomScale="80" zoomScaleNormal="80" zoomScaleSheetLayoutView="100" workbookViewId="0">
      <pane xSplit="2" ySplit="9" topLeftCell="C42" activePane="bottomRight" state="frozen"/>
      <selection activeCell="B31" sqref="B31"/>
      <selection pane="topRight" activeCell="B31" sqref="B31"/>
      <selection pane="bottomLeft" activeCell="B31" sqref="B31"/>
      <selection pane="bottomRight" activeCell="E52" sqref="E52"/>
    </sheetView>
  </sheetViews>
  <sheetFormatPr defaultRowHeight="15"/>
  <cols>
    <col min="1" max="1" width="10.85546875" style="121" customWidth="1"/>
    <col min="2" max="2" width="33.28515625" customWidth="1"/>
    <col min="3" max="3" width="12.140625" customWidth="1"/>
    <col min="4" max="4" width="10.42578125" customWidth="1"/>
    <col min="5" max="5" width="10" customWidth="1"/>
    <col min="6" max="6" width="10.140625" customWidth="1"/>
    <col min="7" max="7" width="9.85546875" customWidth="1"/>
    <col min="8" max="8" width="9.5703125" customWidth="1"/>
    <col min="9" max="9" width="8.7109375" customWidth="1"/>
    <col min="10" max="10" width="7.5703125" customWidth="1"/>
    <col min="11" max="11" width="8.7109375" style="1" customWidth="1"/>
    <col min="12" max="12" width="10.140625" style="1" customWidth="1"/>
    <col min="13" max="14" width="10.85546875" style="1" customWidth="1"/>
    <col min="15" max="15" width="9.42578125" customWidth="1"/>
    <col min="16" max="16" width="9.140625" customWidth="1"/>
    <col min="17" max="18" width="10.28515625" customWidth="1"/>
    <col min="19" max="19" width="10.42578125" customWidth="1"/>
    <col min="20" max="20" width="8.7109375" customWidth="1"/>
    <col min="21" max="22" width="10.5703125" style="1" customWidth="1"/>
    <col min="23" max="23" width="11.42578125" style="1" customWidth="1"/>
    <col min="24" max="24" width="9.140625" style="1" customWidth="1"/>
    <col min="31" max="31" width="10.140625" customWidth="1"/>
  </cols>
  <sheetData>
    <row r="1" spans="1:37" ht="63" customHeight="1" thickBot="1">
      <c r="B1" s="38"/>
      <c r="C1" s="38"/>
      <c r="D1" s="38"/>
      <c r="E1" s="307" t="s">
        <v>176</v>
      </c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66"/>
      <c r="X1" s="66"/>
      <c r="Y1" s="39"/>
      <c r="Z1" s="38"/>
      <c r="AA1" s="38"/>
      <c r="AB1" s="38"/>
      <c r="AC1" s="38"/>
      <c r="AD1" s="38"/>
      <c r="AE1" s="38"/>
      <c r="AF1" s="38"/>
      <c r="AG1" s="38"/>
    </row>
    <row r="2" spans="1:37" ht="19.5" thickBot="1">
      <c r="B2" s="229" t="s">
        <v>685</v>
      </c>
      <c r="C2" s="40"/>
      <c r="D2" s="40"/>
      <c r="E2" s="40"/>
      <c r="F2" s="41"/>
      <c r="G2" s="41"/>
      <c r="H2" s="41"/>
      <c r="I2" s="41"/>
      <c r="J2" s="41"/>
      <c r="K2" s="42"/>
      <c r="L2" s="42"/>
      <c r="M2" s="42"/>
      <c r="N2" s="42"/>
      <c r="O2" s="38"/>
      <c r="P2" s="38"/>
      <c r="Q2" s="38"/>
      <c r="R2" s="38"/>
      <c r="S2" s="38"/>
      <c r="T2" s="38"/>
      <c r="U2" s="4"/>
      <c r="V2" s="43"/>
      <c r="W2" s="43"/>
      <c r="X2" s="43"/>
      <c r="Y2" s="38"/>
      <c r="Z2" s="38"/>
      <c r="AA2" s="38"/>
      <c r="AB2" s="38"/>
      <c r="AC2" s="38"/>
      <c r="AD2" s="38"/>
      <c r="AE2" s="38"/>
      <c r="AF2" s="38"/>
      <c r="AG2" s="38"/>
    </row>
    <row r="3" spans="1:37" ht="18.75">
      <c r="B3" s="44"/>
      <c r="C3" s="44"/>
      <c r="D3" s="44"/>
      <c r="E3" s="308" t="s">
        <v>50</v>
      </c>
      <c r="F3" s="308"/>
      <c r="G3" s="309"/>
      <c r="H3" s="336" t="s">
        <v>695</v>
      </c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40"/>
      <c r="X3" s="40"/>
      <c r="Y3" s="38"/>
      <c r="Z3" s="38"/>
      <c r="AA3" s="38"/>
      <c r="AB3" s="38"/>
      <c r="AC3" s="38"/>
      <c r="AD3" s="38"/>
      <c r="AE3" s="38"/>
      <c r="AF3" s="38"/>
      <c r="AG3" s="38"/>
    </row>
    <row r="4" spans="1:37" ht="15.75" customHeight="1" thickBot="1">
      <c r="B4" s="38"/>
      <c r="C4" s="38"/>
      <c r="D4" s="38"/>
      <c r="E4" s="38"/>
      <c r="F4" s="38"/>
      <c r="G4" s="38"/>
      <c r="H4" s="38"/>
      <c r="I4" s="38"/>
      <c r="J4" s="38"/>
      <c r="K4" s="43"/>
      <c r="L4" s="43"/>
      <c r="M4" s="43"/>
      <c r="N4" s="43"/>
      <c r="O4" s="38"/>
      <c r="P4" s="38"/>
      <c r="Q4" s="38"/>
      <c r="R4" s="38"/>
      <c r="S4" s="38"/>
      <c r="T4" s="310" t="s">
        <v>172</v>
      </c>
      <c r="U4" s="310"/>
      <c r="V4" s="310"/>
      <c r="W4" s="73"/>
      <c r="X4" s="73"/>
      <c r="Y4" s="38"/>
      <c r="Z4" s="38"/>
      <c r="AA4" s="38"/>
      <c r="AB4" s="38"/>
      <c r="AC4" s="38"/>
      <c r="AD4" s="38"/>
      <c r="AE4" s="38"/>
      <c r="AF4" s="38"/>
      <c r="AG4" s="38"/>
    </row>
    <row r="5" spans="1:37" s="45" customFormat="1" ht="19.5" customHeight="1" thickBot="1">
      <c r="A5" s="333" t="s">
        <v>218</v>
      </c>
      <c r="B5" s="338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7" s="45" customFormat="1" ht="26.25" customHeight="1">
      <c r="A6" s="334"/>
      <c r="B6" s="339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7" s="45" customFormat="1" ht="14.25" customHeight="1">
      <c r="A7" s="334"/>
      <c r="B7" s="339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7" s="45" customFormat="1" ht="87" customHeight="1" thickBot="1">
      <c r="A8" s="335"/>
      <c r="B8" s="340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7" s="53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7" s="55" customFormat="1">
      <c r="A10" s="122">
        <v>136</v>
      </c>
      <c r="B10" s="54" t="s">
        <v>13</v>
      </c>
      <c r="C10" s="230">
        <f>'территориальные объемы'!C10+'ДД и ПМО'!C10++'ФП, ФАП- 101-900 жителй'!C10+'ФП, ФАП- 901-1500 жителей'!C10+'ФП, ФАП- 1501-2000 жителей'!C10+'консультативные объемы'!C10+'мобильные поликлиника'!C10+'КДП и КДО'!C10+телемедицина!C10+'ЦАП - COVID-19'!C10</f>
        <v>0</v>
      </c>
      <c r="D10" s="230">
        <f>'территориальные объемы'!D10+'ДД и ПМО'!D10++'ФП, ФАП- 101-900 жителй'!D10+'ФП, ФАП- 901-1500 жителей'!D10+'ФП, ФАП- 1501-2000 жителей'!D10+'консультативные объемы'!D10+'мобильные поликлиника'!D10+'КДП и КДО'!D10+телемедицина!D10+'ЦАП - COVID-19'!D10</f>
        <v>0</v>
      </c>
      <c r="E10" s="74">
        <f>C10+D10</f>
        <v>0</v>
      </c>
      <c r="F10" s="23">
        <f>G10+H10</f>
        <v>0</v>
      </c>
      <c r="G10" s="230">
        <f>'территориальные объемы'!G10+'ДД и ПМО'!G10++'ФП, ФАП- 101-900 жителй'!G10+'ФП, ФАП- 901-1500 жителей'!G10+'ФП, ФАП- 1501-2000 жителей'!G10+'консультативные объемы'!G10+'мобильные поликлиника'!G10+'КДП и КДО'!G10+телемедицина!G10+'ЦАП - COVID-19'!G10</f>
        <v>0</v>
      </c>
      <c r="H10" s="230">
        <f>'территориальные объемы'!H10+'ДД и ПМО'!H10++'ФП, ФАП- 101-900 жителй'!H10+'ФП, ФАП- 901-1500 жителей'!H10+'ФП, ФАП- 1501-2000 жителей'!H10+'консультативные объемы'!H10+'мобильные поликлиника'!H10+'КДП и КДО'!H10+телемедицина!H10+'ЦАП - COVID-19'!H10</f>
        <v>0</v>
      </c>
      <c r="I10" s="230">
        <f>'территориальные объемы'!I10+'ДД и ПМО'!I10++'ФП, ФАП- 101-900 жителй'!I10+'ФП, ФАП- 901-1500 жителей'!I10+'ФП, ФАП- 1501-2000 жителей'!I10+'консультативные объемы'!I10+'мобильные поликлиника'!I10+'КДП и КДО'!I10+телемедицина!I10+'ЦАП - COVID-19'!I10</f>
        <v>0</v>
      </c>
      <c r="J10" s="22">
        <v>3.8</v>
      </c>
      <c r="K10" s="23">
        <f>ROUND(I10*J10,0)</f>
        <v>0</v>
      </c>
      <c r="L10" s="24">
        <f>E10+F10+K10</f>
        <v>0</v>
      </c>
      <c r="M10" s="230">
        <f>'территориальные объемы'!M10+'ДД и ПМО'!M10++'ФП, ФАП- 101-900 жителй'!M10+'ФП, ФАП- 901-1500 жителей'!M10+'ФП, ФАП- 1501-2000 жителей'!M10+'консультативные объемы'!M10+'мобильные поликлиника'!M10+'КДП и КДО'!M10+телемедицина!M10+'ЦАП - COVID-19'!M10</f>
        <v>0</v>
      </c>
      <c r="N10" s="230">
        <f>'территориальные объемы'!N10+'ДД и ПМО'!N10++'ФП, ФАП- 101-900 жителй'!N10+'ФП, ФАП- 901-1500 жителей'!N10+'ФП, ФАП- 1501-2000 жителей'!N10+'консультативные объемы'!N10+'мобильные поликлиника'!N10+'КДП и КДО'!N10+телемедицина!N10+'ЦАП - COVID-19'!N10</f>
        <v>0</v>
      </c>
      <c r="O10" s="74">
        <f>M10+N10</f>
        <v>0</v>
      </c>
      <c r="P10" s="23">
        <f>Q10+R10</f>
        <v>951</v>
      </c>
      <c r="Q10" s="230">
        <f>'территориальные объемы'!Q10+'ДД и ПМО'!Q10++'ФП, ФАП- 101-900 жителй'!Q10+'ФП, ФАП- 901-1500 жителей'!Q10+'ФП, ФАП- 1501-2000 жителей'!Q10+'консультативные объемы'!Q10+'мобильные поликлиника'!Q10+'КДП и КДО'!Q10+телемедицина!Q10+'ЦАП - COVID-19'!Q10</f>
        <v>0</v>
      </c>
      <c r="R10" s="230">
        <f>'территориальные объемы'!R10+'ДД и ПМО'!R10++'ФП, ФАП- 101-900 жителй'!R10+'ФП, ФАП- 901-1500 жителей'!R10+'ФП, ФАП- 1501-2000 жителей'!R10+'консультативные объемы'!R10+'мобильные поликлиника'!R10+'КДП и КДО'!R10+телемедицина!R10+'ЦАП - COVID-19'!R10</f>
        <v>951</v>
      </c>
      <c r="S10" s="230">
        <f>'территориальные объемы'!S10+'ДД и ПМО'!S10++'ФП, ФАП- 101-900 жителй'!S10+'ФП, ФАП- 901-1500 жителей'!S10+'ФП, ФАП- 1501-2000 жителей'!S10+'консультативные объемы'!S10+'мобильные поликлиника'!S10+'КДП и КДО'!S10+телемедицина!S10+'ЦАП - COVID-19'!S10</f>
        <v>1100</v>
      </c>
      <c r="T10" s="22">
        <v>3.8</v>
      </c>
      <c r="U10" s="23">
        <f>ROUND(S10*T10,0)</f>
        <v>4180</v>
      </c>
      <c r="V10" s="67">
        <f>O10+P10+U10</f>
        <v>5131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951</v>
      </c>
      <c r="AA10" s="23">
        <f t="shared" ref="AA10:AA56" si="0">G10+Q10</f>
        <v>0</v>
      </c>
      <c r="AB10" s="23">
        <f>H10+R10</f>
        <v>951</v>
      </c>
      <c r="AC10" s="23">
        <f>I10+S10</f>
        <v>1100</v>
      </c>
      <c r="AD10" s="23">
        <f>K10+U10</f>
        <v>4180</v>
      </c>
      <c r="AE10" s="23">
        <f>L10+V10</f>
        <v>5131</v>
      </c>
      <c r="AF10" s="26">
        <v>5282</v>
      </c>
      <c r="AG10" s="92">
        <f>IFERROR(ROUND(AE10/AF10,2),"")</f>
        <v>0.97</v>
      </c>
      <c r="AH10"/>
      <c r="AI10"/>
      <c r="AK10" s="105"/>
    </row>
    <row r="11" spans="1:37" s="55" customFormat="1">
      <c r="A11" s="123">
        <v>4</v>
      </c>
      <c r="B11" s="56" t="s">
        <v>14</v>
      </c>
      <c r="C11" s="230">
        <f>'территориальные объемы'!C11+'ДД и ПМО'!C11++'ФП, ФАП- 101-900 жителй'!C11+'ФП, ФАП- 901-1500 жителей'!C11+'ФП, ФАП- 1501-2000 жителей'!C11+'консультативные объемы'!C11+'мобильные поликлиника'!C11+'КДП и КДО'!C11+телемедицина!C11+'ЦАП - COVID-19'!C11</f>
        <v>0</v>
      </c>
      <c r="D11" s="230">
        <f>'территориальные объемы'!D11+'ДД и ПМО'!D11++'ФП, ФАП- 101-900 жителй'!D11+'ФП, ФАП- 901-1500 жителей'!D11+'ФП, ФАП- 1501-2000 жителей'!D11+'консультативные объемы'!D11+'мобильные поликлиника'!D11+'КДП и КДО'!D11+телемедицина!D11+'ЦАП - COVID-19'!D11</f>
        <v>0</v>
      </c>
      <c r="E11" s="74">
        <f t="shared" ref="E11:E56" si="1">C11+D11</f>
        <v>0</v>
      </c>
      <c r="F11" s="23">
        <f t="shared" ref="F11:F56" si="2">G11+H11</f>
        <v>0</v>
      </c>
      <c r="G11" s="230">
        <f>'территориальные объемы'!G11+'ДД и ПМО'!G11++'ФП, ФАП- 101-900 жителй'!G11+'ФП, ФАП- 901-1500 жителей'!G11+'ФП, ФАП- 1501-2000 жителей'!G11+'консультативные объемы'!G11+'мобильные поликлиника'!G11+'КДП и КДО'!G11+телемедицина!G11+'ЦАП - COVID-19'!G11</f>
        <v>0</v>
      </c>
      <c r="H11" s="230">
        <f>'территориальные объемы'!H11+'ДД и ПМО'!H11++'ФП, ФАП- 101-900 жителй'!H11+'ФП, ФАП- 901-1500 жителей'!H11+'ФП, ФАП- 1501-2000 жителей'!H11+'консультативные объемы'!H11+'мобильные поликлиника'!H11+'КДП и КДО'!H11+телемедицина!H11+'ЦАП - COVID-19'!H11</f>
        <v>0</v>
      </c>
      <c r="I11" s="230">
        <f>'территориальные объемы'!I11+'ДД и ПМО'!I11++'ФП, ФАП- 101-900 жителй'!I11+'ФП, ФАП- 901-1500 жителей'!I11+'ФП, ФАП- 1501-2000 жителей'!I11+'консультативные объемы'!I11+'мобильные поликлиника'!I11+'КДП и КДО'!I11+телемедицина!I11+'ЦАП - COVID-19'!I11</f>
        <v>0</v>
      </c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30">
        <f>'территориальные объемы'!M11+'ДД и ПМО'!M11++'ФП, ФАП- 101-900 жителй'!M11+'ФП, ФАП- 901-1500 жителей'!M11+'ФП, ФАП- 1501-2000 жителей'!M11+'консультативные объемы'!M11+'мобильные поликлиника'!M11+'КДП и КДО'!M11+телемедицина!M11+'ЦАП - COVID-19'!M11</f>
        <v>0</v>
      </c>
      <c r="N11" s="230">
        <f>'территориальные объемы'!N11+'ДД и ПМО'!N11++'ФП, ФАП- 101-900 жителй'!N11+'ФП, ФАП- 901-1500 жителей'!N11+'ФП, ФАП- 1501-2000 жителей'!N11+'консультативные объемы'!N11+'мобильные поликлиника'!N11+'КДП и КДО'!N11+телемедицина!N11+'ЦАП - COVID-19'!N11</f>
        <v>0</v>
      </c>
      <c r="O11" s="74">
        <f t="shared" ref="O11:O18" si="5">M11+N11</f>
        <v>0</v>
      </c>
      <c r="P11" s="23">
        <f t="shared" ref="P11:P56" si="6">Q11+R11</f>
        <v>4230</v>
      </c>
      <c r="Q11" s="230">
        <f>'территориальные объемы'!Q11+'ДД и ПМО'!Q11++'ФП, ФАП- 101-900 жителй'!Q11+'ФП, ФАП- 901-1500 жителей'!Q11+'ФП, ФАП- 1501-2000 жителей'!Q11+'консультативные объемы'!Q11+'мобильные поликлиника'!Q11+'КДП и КДО'!Q11+телемедицина!Q11+'ЦАП - COVID-19'!Q11</f>
        <v>0</v>
      </c>
      <c r="R11" s="230">
        <f>'территориальные объемы'!R11+'ДД и ПМО'!R11++'ФП, ФАП- 101-900 жителй'!R11+'ФП, ФАП- 901-1500 жителей'!R11+'ФП, ФАП- 1501-2000 жителей'!R11+'консультативные объемы'!R11+'мобильные поликлиника'!R11+'КДП и КДО'!R11+телемедицина!R11+'ЦАП - COVID-19'!R11</f>
        <v>4230</v>
      </c>
      <c r="S11" s="230">
        <f>'территориальные объемы'!S11+'ДД и ПМО'!S11++'ФП, ФАП- 101-900 жителй'!S11+'ФП, ФАП- 901-1500 жителей'!S11+'ФП, ФАП- 1501-2000 жителей'!S11+'консультативные объемы'!S11+'мобильные поликлиника'!S11+'КДП и КДО'!S11+телемедицина!S11+'ЦАП - COVID-19'!S11</f>
        <v>1200</v>
      </c>
      <c r="T11" s="27">
        <v>2.6</v>
      </c>
      <c r="U11" s="31">
        <f t="shared" ref="U11:U17" si="7">ROUND(S11*T11,0)</f>
        <v>3120</v>
      </c>
      <c r="V11" s="88">
        <f t="shared" ref="V11:V19" si="8">O11+P11+U11</f>
        <v>7350</v>
      </c>
      <c r="W11" s="30">
        <f t="shared" ref="W11:W56" si="9">C11+M11</f>
        <v>0</v>
      </c>
      <c r="X11" s="31">
        <f t="shared" ref="X11:X56" si="10">D11+N11</f>
        <v>0</v>
      </c>
      <c r="Y11" s="31">
        <f t="shared" ref="Y11:Y56" si="11">E11+O11</f>
        <v>0</v>
      </c>
      <c r="Z11" s="31">
        <f t="shared" ref="Z11:Z56" si="12">F11+P11</f>
        <v>4230</v>
      </c>
      <c r="AA11" s="31">
        <f t="shared" si="0"/>
        <v>0</v>
      </c>
      <c r="AB11" s="31">
        <f t="shared" ref="AB11:AB56" si="13">H11+R11</f>
        <v>4230</v>
      </c>
      <c r="AC11" s="31">
        <f t="shared" ref="AC11:AC56" si="14">I11+S11</f>
        <v>1200</v>
      </c>
      <c r="AD11" s="31">
        <f t="shared" ref="AD11:AD56" si="15">K11+U11</f>
        <v>3120</v>
      </c>
      <c r="AE11" s="31">
        <f t="shared" ref="AE11:AE56" si="16">L11+V11</f>
        <v>7350</v>
      </c>
      <c r="AF11" s="28">
        <v>3450</v>
      </c>
      <c r="AG11" s="91">
        <f t="shared" ref="AG11:AG54" si="17">IFERROR(ROUND(AE11/AF11,2),"")</f>
        <v>2.13</v>
      </c>
      <c r="AH11"/>
      <c r="AI11"/>
      <c r="AK11" s="105"/>
    </row>
    <row r="12" spans="1:37" s="55" customFormat="1">
      <c r="A12" s="123">
        <v>58</v>
      </c>
      <c r="B12" s="57" t="s">
        <v>15</v>
      </c>
      <c r="C12" s="230">
        <f>'территориальные объемы'!C12+'ДД и ПМО'!C12++'ФП, ФАП- 101-900 жителй'!C12+'ФП, ФАП- 901-1500 жителей'!C12+'ФП, ФАП- 1501-2000 жителей'!C12+'консультативные объемы'!C12+'мобильные поликлиника'!C12+'КДП и КДО'!C12+телемедицина!C12+'ЦАП - COVID-19'!C12</f>
        <v>0</v>
      </c>
      <c r="D12" s="230">
        <f>'территориальные объемы'!D12+'ДД и ПМО'!D12++'ФП, ФАП- 101-900 жителй'!D12+'ФП, ФАП- 901-1500 жителей'!D12+'ФП, ФАП- 1501-2000 жителей'!D12+'консультативные объемы'!D12+'мобильные поликлиника'!D12+'КДП и КДО'!D12+телемедицина!D12+'ЦАП - COVID-19'!D12</f>
        <v>0</v>
      </c>
      <c r="E12" s="74">
        <f t="shared" si="1"/>
        <v>0</v>
      </c>
      <c r="F12" s="23">
        <f t="shared" si="2"/>
        <v>0</v>
      </c>
      <c r="G12" s="230">
        <f>'территориальные объемы'!G12+'ДД и ПМО'!G12++'ФП, ФАП- 101-900 жителй'!G12+'ФП, ФАП- 901-1500 жителей'!G12+'ФП, ФАП- 1501-2000 жителей'!G12+'консультативные объемы'!G12+'мобильные поликлиника'!G12+'КДП и КДО'!G12+телемедицина!G12+'ЦАП - COVID-19'!G12</f>
        <v>0</v>
      </c>
      <c r="H12" s="230">
        <f>'территориальные объемы'!H12+'ДД и ПМО'!H12++'ФП, ФАП- 101-900 жителй'!H12+'ФП, ФАП- 901-1500 жителей'!H12+'ФП, ФАП- 1501-2000 жителей'!H12+'консультативные объемы'!H12+'мобильные поликлиника'!H12+'КДП и КДО'!H12+телемедицина!H12+'ЦАП - COVID-19'!H12</f>
        <v>0</v>
      </c>
      <c r="I12" s="230">
        <f>'территориальные объемы'!I12+'ДД и ПМО'!I12++'ФП, ФАП- 101-900 жителй'!I12+'ФП, ФАП- 901-1500 жителей'!I12+'ФП, ФАП- 1501-2000 жителей'!I12+'консультативные объемы'!I12+'мобильные поликлиника'!I12+'КДП и КДО'!I12+телемедицина!I12+'ЦАП - COVID-19'!I12</f>
        <v>0</v>
      </c>
      <c r="J12" s="27">
        <v>2.5</v>
      </c>
      <c r="K12" s="31">
        <f t="shared" si="3"/>
        <v>0</v>
      </c>
      <c r="L12" s="32">
        <f t="shared" si="4"/>
        <v>0</v>
      </c>
      <c r="M12" s="230">
        <f>'территориальные объемы'!M12+'ДД и ПМО'!M12++'ФП, ФАП- 101-900 жителй'!M12+'ФП, ФАП- 901-1500 жителей'!M12+'ФП, ФАП- 1501-2000 жителей'!M12+'консультативные объемы'!M12+'мобильные поликлиника'!M12+'КДП и КДО'!M12+телемедицина!M12+'ЦАП - COVID-19'!M12</f>
        <v>0</v>
      </c>
      <c r="N12" s="230">
        <f>'территориальные объемы'!N12+'ДД и ПМО'!N12++'ФП, ФАП- 101-900 жителй'!N12+'ФП, ФАП- 901-1500 жителей'!N12+'ФП, ФАП- 1501-2000 жителей'!N12+'консультативные объемы'!N12+'мобильные поликлиника'!N12+'КДП и КДО'!N12+телемедицина!N12+'ЦАП - COVID-19'!N12</f>
        <v>0</v>
      </c>
      <c r="O12" s="74">
        <f t="shared" si="5"/>
        <v>0</v>
      </c>
      <c r="P12" s="23">
        <f t="shared" si="6"/>
        <v>0</v>
      </c>
      <c r="Q12" s="230">
        <f>'территориальные объемы'!Q12+'ДД и ПМО'!Q12++'ФП, ФАП- 101-900 жителй'!Q12+'ФП, ФАП- 901-1500 жителей'!Q12+'ФП, ФАП- 1501-2000 жителей'!Q12+'консультативные объемы'!Q12+'мобильные поликлиника'!Q12+'КДП и КДО'!Q12+телемедицина!Q12+'ЦАП - COVID-19'!Q12</f>
        <v>0</v>
      </c>
      <c r="R12" s="230">
        <f>'территориальные объемы'!R12+'ДД и ПМО'!R12++'ФП, ФАП- 101-900 жителй'!R12+'ФП, ФАП- 901-1500 жителей'!R12+'ФП, ФАП- 1501-2000 жителей'!R12+'консультативные объемы'!R12+'мобильные поликлиника'!R12+'КДП и КДО'!R12+телемедицина!R12+'ЦАП - COVID-19'!R12</f>
        <v>0</v>
      </c>
      <c r="S12" s="230">
        <f>'территориальные объемы'!S12+'ДД и ПМО'!S12++'ФП, ФАП- 101-900 жителй'!S12+'ФП, ФАП- 901-1500 жителей'!S12+'ФП, ФАП- 1501-2000 жителей'!S12+'консультативные объемы'!S12+'мобильные поликлиника'!S12+'КДП и КДО'!S12+телемедицина!S12+'ЦАП - COVID-19'!S12</f>
        <v>0</v>
      </c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10"/>
        <v>0</v>
      </c>
      <c r="Y12" s="31">
        <f t="shared" si="11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14"/>
        <v>0</v>
      </c>
      <c r="AD12" s="31">
        <f t="shared" si="15"/>
        <v>0</v>
      </c>
      <c r="AE12" s="31">
        <f t="shared" si="16"/>
        <v>0</v>
      </c>
      <c r="AF12" s="28">
        <v>4670</v>
      </c>
      <c r="AG12" s="91">
        <f t="shared" si="17"/>
        <v>0</v>
      </c>
      <c r="AH12"/>
      <c r="AI12"/>
      <c r="AK12" s="105"/>
    </row>
    <row r="13" spans="1:37" s="55" customFormat="1">
      <c r="A13" s="123">
        <v>11</v>
      </c>
      <c r="B13" s="56" t="s">
        <v>16</v>
      </c>
      <c r="C13" s="230">
        <f>'территориальные объемы'!C13+'ДД и ПМО'!C13++'ФП, ФАП- 101-900 жителй'!C13+'ФП, ФАП- 901-1500 жителей'!C13+'ФП, ФАП- 1501-2000 жителей'!C13+'консультативные объемы'!C13+'мобильные поликлиника'!C13+'КДП и КДО'!C13+телемедицина!C13+'ЦАП - COVID-19'!C13</f>
        <v>0</v>
      </c>
      <c r="D13" s="230">
        <f>'территориальные объемы'!D13+'ДД и ПМО'!D13++'ФП, ФАП- 101-900 жителй'!D13+'ФП, ФАП- 901-1500 жителей'!D13+'ФП, ФАП- 1501-2000 жителей'!D13+'консультативные объемы'!D13+'мобильные поликлиника'!D13+'КДП и КДО'!D13+телемедицина!D13+'ЦАП - COVID-19'!D13</f>
        <v>0</v>
      </c>
      <c r="E13" s="74">
        <f t="shared" si="1"/>
        <v>0</v>
      </c>
      <c r="F13" s="23">
        <f t="shared" si="2"/>
        <v>0</v>
      </c>
      <c r="G13" s="230">
        <f>'территориальные объемы'!G13+'ДД и ПМО'!G13++'ФП, ФАП- 101-900 жителй'!G13+'ФП, ФАП- 901-1500 жителей'!G13+'ФП, ФАП- 1501-2000 жителей'!G13+'консультативные объемы'!G13+'мобильные поликлиника'!G13+'КДП и КДО'!G13+телемедицина!G13+'ЦАП - COVID-19'!G13</f>
        <v>0</v>
      </c>
      <c r="H13" s="230">
        <f>'территориальные объемы'!H13+'ДД и ПМО'!H13++'ФП, ФАП- 101-900 жителй'!H13+'ФП, ФАП- 901-1500 жителей'!H13+'ФП, ФАП- 1501-2000 жителей'!H13+'консультативные объемы'!H13+'мобильные поликлиника'!H13+'КДП и КДО'!H13+телемедицина!H13+'ЦАП - COVID-19'!H13</f>
        <v>0</v>
      </c>
      <c r="I13" s="230">
        <f>'территориальные объемы'!I13+'ДД и ПМО'!I13++'ФП, ФАП- 101-900 жителй'!I13+'ФП, ФАП- 901-1500 жителей'!I13+'ФП, ФАП- 1501-2000 жителей'!I13+'консультативные объемы'!I13+'мобильные поликлиника'!I13+'КДП и КДО'!I13+телемедицина!I13+'ЦАП - COVID-19'!I13</f>
        <v>0</v>
      </c>
      <c r="J13" s="27">
        <v>2.2000000000000002</v>
      </c>
      <c r="K13" s="31">
        <f t="shared" si="3"/>
        <v>0</v>
      </c>
      <c r="L13" s="32">
        <f t="shared" si="4"/>
        <v>0</v>
      </c>
      <c r="M13" s="230">
        <f>'территориальные объемы'!M13+'ДД и ПМО'!M13++'ФП, ФАП- 101-900 жителй'!M13+'ФП, ФАП- 901-1500 жителей'!M13+'ФП, ФАП- 1501-2000 жителей'!M13+'консультативные объемы'!M13+'мобильные поликлиника'!M13+'КДП и КДО'!M13+телемедицина!M13+'ЦАП - COVID-19'!M13</f>
        <v>0</v>
      </c>
      <c r="N13" s="230">
        <f>'территориальные объемы'!N13+'ДД и ПМО'!N13++'ФП, ФАП- 101-900 жителй'!N13+'ФП, ФАП- 901-1500 жителей'!N13+'ФП, ФАП- 1501-2000 жителей'!N13+'консультативные объемы'!N13+'мобильные поликлиника'!N13+'КДП и КДО'!N13+телемедицина!N13+'ЦАП - COVID-19'!N13</f>
        <v>0</v>
      </c>
      <c r="O13" s="74">
        <f t="shared" si="5"/>
        <v>0</v>
      </c>
      <c r="P13" s="23">
        <f t="shared" si="6"/>
        <v>3660</v>
      </c>
      <c r="Q13" s="230">
        <f>'территориальные объемы'!Q13+'ДД и ПМО'!Q13++'ФП, ФАП- 101-900 жителй'!Q13+'ФП, ФАП- 901-1500 жителей'!Q13+'ФП, ФАП- 1501-2000 жителей'!Q13+'консультативные объемы'!Q13+'мобильные поликлиника'!Q13+'КДП и КДО'!Q13+телемедицина!Q13+'ЦАП - COVID-19'!Q13</f>
        <v>0</v>
      </c>
      <c r="R13" s="230">
        <f>'территориальные объемы'!R13+'ДД и ПМО'!R13++'ФП, ФАП- 101-900 жителй'!R13+'ФП, ФАП- 901-1500 жителей'!R13+'ФП, ФАП- 1501-2000 жителей'!R13+'консультативные объемы'!R13+'мобильные поликлиника'!R13+'КДП и КДО'!R13+телемедицина!R13+'ЦАП - COVID-19'!R13</f>
        <v>3660</v>
      </c>
      <c r="S13" s="230">
        <f>'территориальные объемы'!S13+'ДД и ПМО'!S13++'ФП, ФАП- 101-900 жителй'!S13+'ФП, ФАП- 901-1500 жителей'!S13+'ФП, ФАП- 1501-2000 жителей'!S13+'консультативные объемы'!S13+'мобильные поликлиника'!S13+'КДП и КДО'!S13+телемедицина!S13+'ЦАП - COVID-19'!S13</f>
        <v>1000</v>
      </c>
      <c r="T13" s="27">
        <v>2.2000000000000002</v>
      </c>
      <c r="U13" s="31">
        <f t="shared" si="7"/>
        <v>2200</v>
      </c>
      <c r="V13" s="88">
        <f t="shared" si="8"/>
        <v>5860</v>
      </c>
      <c r="W13" s="30">
        <f t="shared" si="9"/>
        <v>0</v>
      </c>
      <c r="X13" s="31">
        <f t="shared" si="10"/>
        <v>0</v>
      </c>
      <c r="Y13" s="31">
        <f t="shared" si="11"/>
        <v>0</v>
      </c>
      <c r="Z13" s="31">
        <f t="shared" si="12"/>
        <v>3660</v>
      </c>
      <c r="AA13" s="31">
        <f t="shared" si="0"/>
        <v>0</v>
      </c>
      <c r="AB13" s="31">
        <f t="shared" si="13"/>
        <v>3660</v>
      </c>
      <c r="AC13" s="31">
        <f t="shared" si="14"/>
        <v>1000</v>
      </c>
      <c r="AD13" s="31">
        <f t="shared" si="15"/>
        <v>2200</v>
      </c>
      <c r="AE13" s="31">
        <f t="shared" si="16"/>
        <v>5860</v>
      </c>
      <c r="AF13" s="28">
        <v>4313</v>
      </c>
      <c r="AG13" s="91">
        <f t="shared" si="17"/>
        <v>1.36</v>
      </c>
      <c r="AH13"/>
      <c r="AI13"/>
      <c r="AK13" s="105"/>
    </row>
    <row r="14" spans="1:37" s="55" customFormat="1">
      <c r="A14" s="123">
        <v>12</v>
      </c>
      <c r="B14" s="56" t="s">
        <v>17</v>
      </c>
      <c r="C14" s="230">
        <f>'территориальные объемы'!C14+'ДД и ПМО'!C14++'ФП, ФАП- 101-900 жителй'!C14+'ФП, ФАП- 901-1500 жителей'!C14+'ФП, ФАП- 1501-2000 жителей'!C14+'консультативные объемы'!C14+'мобильные поликлиника'!C14+'КДП и КДО'!C14+телемедицина!C14+'ЦАП - COVID-19'!C14</f>
        <v>0</v>
      </c>
      <c r="D14" s="230">
        <f>'территориальные объемы'!D14+'ДД и ПМО'!D14++'ФП, ФАП- 101-900 жителй'!D14+'ФП, ФАП- 901-1500 жителей'!D14+'ФП, ФАП- 1501-2000 жителей'!D14+'консультативные объемы'!D14+'мобильные поликлиника'!D14+'КДП и КДО'!D14+телемедицина!D14+'ЦАП - COVID-19'!D14</f>
        <v>0</v>
      </c>
      <c r="E14" s="74">
        <f t="shared" si="1"/>
        <v>0</v>
      </c>
      <c r="F14" s="23">
        <f t="shared" si="2"/>
        <v>0</v>
      </c>
      <c r="G14" s="230">
        <f>'территориальные объемы'!G14+'ДД и ПМО'!G14++'ФП, ФАП- 101-900 жителй'!G14+'ФП, ФАП- 901-1500 жителей'!G14+'ФП, ФАП- 1501-2000 жителей'!G14+'консультативные объемы'!G14+'мобильные поликлиника'!G14+'КДП и КДО'!G14+телемедицина!G14+'ЦАП - COVID-19'!G14</f>
        <v>0</v>
      </c>
      <c r="H14" s="230">
        <f>'территориальные объемы'!H14+'ДД и ПМО'!H14++'ФП, ФАП- 101-900 жителй'!H14+'ФП, ФАП- 901-1500 жителей'!H14+'ФП, ФАП- 1501-2000 жителей'!H14+'консультативные объемы'!H14+'мобильные поликлиника'!H14+'КДП и КДО'!H14+телемедицина!H14+'ЦАП - COVID-19'!H14</f>
        <v>0</v>
      </c>
      <c r="I14" s="230">
        <f>'территориальные объемы'!I14+'ДД и ПМО'!I14++'ФП, ФАП- 101-900 жителй'!I14+'ФП, ФАП- 901-1500 жителей'!I14+'ФП, ФАП- 1501-2000 жителей'!I14+'консультативные объемы'!I14+'мобильные поликлиника'!I14+'КДП и КДО'!I14+телемедицина!I14+'ЦАП - COVID-19'!I14</f>
        <v>0</v>
      </c>
      <c r="J14" s="27">
        <v>2.1</v>
      </c>
      <c r="K14" s="31">
        <f t="shared" si="3"/>
        <v>0</v>
      </c>
      <c r="L14" s="32">
        <f t="shared" si="4"/>
        <v>0</v>
      </c>
      <c r="M14" s="230">
        <f>'территориальные объемы'!M14+'ДД и ПМО'!M14++'ФП, ФАП- 101-900 жителй'!M14+'ФП, ФАП- 901-1500 жителей'!M14+'ФП, ФАП- 1501-2000 жителей'!M14+'консультативные объемы'!M14+'мобильные поликлиника'!M14+'КДП и КДО'!M14+телемедицина!M14+'ЦАП - COVID-19'!M14</f>
        <v>0</v>
      </c>
      <c r="N14" s="230">
        <f>'территориальные объемы'!N14+'ДД и ПМО'!N14++'ФП, ФАП- 101-900 жителй'!N14+'ФП, ФАП- 901-1500 жителей'!N14+'ФП, ФАП- 1501-2000 жителей'!N14+'консультативные объемы'!N14+'мобильные поликлиника'!N14+'КДП и КДО'!N14+телемедицина!N14+'ЦАП - COVID-19'!N14</f>
        <v>0</v>
      </c>
      <c r="O14" s="74">
        <f t="shared" si="5"/>
        <v>0</v>
      </c>
      <c r="P14" s="23">
        <f t="shared" si="6"/>
        <v>1233</v>
      </c>
      <c r="Q14" s="230">
        <f>'территориальные объемы'!Q14+'ДД и ПМО'!Q14++'ФП, ФАП- 101-900 жителй'!Q14+'ФП, ФАП- 901-1500 жителей'!Q14+'ФП, ФАП- 1501-2000 жителей'!Q14+'консультативные объемы'!Q14+'мобильные поликлиника'!Q14+'КДП и КДО'!Q14+телемедицина!Q14+'ЦАП - COVID-19'!Q14</f>
        <v>0</v>
      </c>
      <c r="R14" s="230">
        <f>'территориальные объемы'!R14+'ДД и ПМО'!R14++'ФП, ФАП- 101-900 жителй'!R14+'ФП, ФАП- 901-1500 жителей'!R14+'ФП, ФАП- 1501-2000 жителей'!R14+'консультативные объемы'!R14+'мобильные поликлиника'!R14+'КДП и КДО'!R14+телемедицина!R14+'ЦАП - COVID-19'!R14</f>
        <v>1233</v>
      </c>
      <c r="S14" s="230">
        <f>'территориальные объемы'!S14+'ДД и ПМО'!S14++'ФП, ФАП- 101-900 жителй'!S14+'ФП, ФАП- 901-1500 жителей'!S14+'ФП, ФАП- 1501-2000 жителей'!S14+'консультативные объемы'!S14+'мобильные поликлиника'!S14+'КДП и КДО'!S14+телемедицина!S14+'ЦАП - COVID-19'!S14</f>
        <v>100</v>
      </c>
      <c r="T14" s="27">
        <v>2.1</v>
      </c>
      <c r="U14" s="31">
        <f t="shared" si="7"/>
        <v>210</v>
      </c>
      <c r="V14" s="88">
        <f t="shared" si="8"/>
        <v>1443</v>
      </c>
      <c r="W14" s="30">
        <f t="shared" si="9"/>
        <v>0</v>
      </c>
      <c r="X14" s="31">
        <f t="shared" si="10"/>
        <v>0</v>
      </c>
      <c r="Y14" s="31">
        <f t="shared" si="11"/>
        <v>0</v>
      </c>
      <c r="Z14" s="31">
        <f t="shared" si="12"/>
        <v>1233</v>
      </c>
      <c r="AA14" s="31">
        <f t="shared" si="0"/>
        <v>0</v>
      </c>
      <c r="AB14" s="31">
        <f t="shared" si="13"/>
        <v>1233</v>
      </c>
      <c r="AC14" s="31">
        <f t="shared" si="14"/>
        <v>100</v>
      </c>
      <c r="AD14" s="31">
        <f t="shared" si="15"/>
        <v>210</v>
      </c>
      <c r="AE14" s="31">
        <f t="shared" si="16"/>
        <v>1443</v>
      </c>
      <c r="AF14" s="28">
        <v>3779</v>
      </c>
      <c r="AG14" s="91">
        <f t="shared" si="17"/>
        <v>0.38</v>
      </c>
      <c r="AH14"/>
      <c r="AI14"/>
      <c r="AK14" s="105"/>
    </row>
    <row r="15" spans="1:37" s="55" customFormat="1">
      <c r="A15" s="123">
        <v>13</v>
      </c>
      <c r="B15" s="58" t="s">
        <v>18</v>
      </c>
      <c r="C15" s="230">
        <f>'территориальные объемы'!C15+'ДД и ПМО'!C15++'ФП, ФАП- 101-900 жителй'!C15+'ФП, ФАП- 901-1500 жителей'!C15+'ФП, ФАП- 1501-2000 жителей'!C15+'консультативные объемы'!C15+'мобильные поликлиника'!C15+'КДП и КДО'!C15+телемедицина!C15+'ЦАП - COVID-19'!C15</f>
        <v>0</v>
      </c>
      <c r="D15" s="230">
        <f>'территориальные объемы'!D15+'ДД и ПМО'!D15++'ФП, ФАП- 101-900 жителй'!D15+'ФП, ФАП- 901-1500 жителей'!D15+'ФП, ФАП- 1501-2000 жителей'!D15+'консультативные объемы'!D15+'мобильные поликлиника'!D15+'КДП и КДО'!D15+телемедицина!D15+'ЦАП - COVID-19'!D15</f>
        <v>0</v>
      </c>
      <c r="E15" s="74">
        <f t="shared" si="1"/>
        <v>0</v>
      </c>
      <c r="F15" s="23">
        <f t="shared" si="2"/>
        <v>0</v>
      </c>
      <c r="G15" s="230">
        <f>'территориальные объемы'!G15+'ДД и ПМО'!G15++'ФП, ФАП- 101-900 жителй'!G15+'ФП, ФАП- 901-1500 жителей'!G15+'ФП, ФАП- 1501-2000 жителей'!G15+'консультативные объемы'!G15+'мобильные поликлиника'!G15+'КДП и КДО'!G15+телемедицина!G15+'ЦАП - COVID-19'!G15</f>
        <v>0</v>
      </c>
      <c r="H15" s="230">
        <f>'территориальные объемы'!H15+'ДД и ПМО'!H15++'ФП, ФАП- 101-900 жителй'!H15+'ФП, ФАП- 901-1500 жителей'!H15+'ФП, ФАП- 1501-2000 жителей'!H15+'консультативные объемы'!H15+'мобильные поликлиника'!H15+'КДП и КДО'!H15+телемедицина!H15+'ЦАП - COVID-19'!H15</f>
        <v>0</v>
      </c>
      <c r="I15" s="230">
        <f>'территориальные объемы'!I15+'ДД и ПМО'!I15++'ФП, ФАП- 101-900 жителй'!I15+'ФП, ФАП- 901-1500 жителей'!I15+'ФП, ФАП- 1501-2000 жителей'!I15+'консультативные объемы'!I15+'мобильные поликлиника'!I15+'КДП и КДО'!I15+телемедицина!I15+'ЦАП - COVID-19'!I15</f>
        <v>0</v>
      </c>
      <c r="J15" s="27">
        <v>2.1</v>
      </c>
      <c r="K15" s="31">
        <f t="shared" si="3"/>
        <v>0</v>
      </c>
      <c r="L15" s="32">
        <f t="shared" si="4"/>
        <v>0</v>
      </c>
      <c r="M15" s="230">
        <f>'территориальные объемы'!M15+'ДД и ПМО'!M15++'ФП, ФАП- 101-900 жителй'!M15+'ФП, ФАП- 901-1500 жителей'!M15+'ФП, ФАП- 1501-2000 жителей'!M15+'консультативные объемы'!M15+'мобильные поликлиника'!M15+'КДП и КДО'!M15+телемедицина!M15+'ЦАП - COVID-19'!M15</f>
        <v>0</v>
      </c>
      <c r="N15" s="230">
        <f>'территориальные объемы'!N15+'ДД и ПМО'!N15++'ФП, ФАП- 101-900 жителй'!N15+'ФП, ФАП- 901-1500 жителей'!N15+'ФП, ФАП- 1501-2000 жителей'!N15+'консультативные объемы'!N15+'мобильные поликлиника'!N15+'КДП и КДО'!N15+телемедицина!N15+'ЦАП - COVID-19'!N15</f>
        <v>0</v>
      </c>
      <c r="O15" s="74">
        <f t="shared" si="5"/>
        <v>0</v>
      </c>
      <c r="P15" s="23">
        <f t="shared" si="6"/>
        <v>507</v>
      </c>
      <c r="Q15" s="230">
        <f>'территориальные объемы'!Q15+'ДД и ПМО'!Q15++'ФП, ФАП- 101-900 жителй'!Q15+'ФП, ФАП- 901-1500 жителей'!Q15+'ФП, ФАП- 1501-2000 жителей'!Q15+'консультативные объемы'!Q15+'мобильные поликлиника'!Q15+'КДП и КДО'!Q15+телемедицина!Q15+'ЦАП - COVID-19'!Q15</f>
        <v>0</v>
      </c>
      <c r="R15" s="230">
        <f>'территориальные объемы'!R15+'ДД и ПМО'!R15++'ФП, ФАП- 101-900 жителй'!R15+'ФП, ФАП- 901-1500 жителей'!R15+'ФП, ФАП- 1501-2000 жителей'!R15+'консультативные объемы'!R15+'мобильные поликлиника'!R15+'КДП и КДО'!R15+телемедицина!R15+'ЦАП - COVID-19'!R15</f>
        <v>507</v>
      </c>
      <c r="S15" s="230">
        <f>'территориальные объемы'!S15+'ДД и ПМО'!S15++'ФП, ФАП- 101-900 жителй'!S15+'ФП, ФАП- 901-1500 жителей'!S15+'ФП, ФАП- 1501-2000 жителей'!S15+'консультативные объемы'!S15+'мобильные поликлиника'!S15+'КДП и КДО'!S15+телемедицина!S15+'ЦАП - COVID-19'!S15</f>
        <v>100</v>
      </c>
      <c r="T15" s="27">
        <v>2.1</v>
      </c>
      <c r="U15" s="31">
        <f t="shared" si="7"/>
        <v>210</v>
      </c>
      <c r="V15" s="88">
        <f t="shared" si="8"/>
        <v>717</v>
      </c>
      <c r="W15" s="30">
        <f t="shared" si="9"/>
        <v>0</v>
      </c>
      <c r="X15" s="31">
        <f t="shared" si="10"/>
        <v>0</v>
      </c>
      <c r="Y15" s="31">
        <f t="shared" si="11"/>
        <v>0</v>
      </c>
      <c r="Z15" s="31">
        <f t="shared" si="12"/>
        <v>507</v>
      </c>
      <c r="AA15" s="31">
        <f t="shared" si="0"/>
        <v>0</v>
      </c>
      <c r="AB15" s="31">
        <f t="shared" si="13"/>
        <v>507</v>
      </c>
      <c r="AC15" s="31">
        <f t="shared" si="14"/>
        <v>100</v>
      </c>
      <c r="AD15" s="31">
        <f t="shared" si="15"/>
        <v>210</v>
      </c>
      <c r="AE15" s="31">
        <f t="shared" si="16"/>
        <v>717</v>
      </c>
      <c r="AF15" s="28"/>
      <c r="AG15" s="91"/>
      <c r="AH15"/>
      <c r="AI15"/>
      <c r="AK15" s="105"/>
    </row>
    <row r="16" spans="1:37">
      <c r="A16" s="123">
        <v>14</v>
      </c>
      <c r="B16" s="58" t="s">
        <v>215</v>
      </c>
      <c r="C16" s="230">
        <f>'территориальные объемы'!C16+'ДД и ПМО'!C16++'ФП, ФАП- 101-900 жителй'!C16+'ФП, ФАП- 901-1500 жителей'!C16+'ФП, ФАП- 1501-2000 жителей'!C16+'консультативные объемы'!C16+'мобильные поликлиника'!C16+'КДП и КДО'!C16+телемедицина!C16+'ЦАП - COVID-19'!C16</f>
        <v>0</v>
      </c>
      <c r="D16" s="230">
        <f>'территориальные объемы'!D16+'ДД и ПМО'!D16++'ФП, ФАП- 101-900 жителй'!D16+'ФП, ФАП- 901-1500 жителей'!D16+'ФП, ФАП- 1501-2000 жителей'!D16+'консультативные объемы'!D16+'мобильные поликлиника'!D16+'КДП и КДО'!D16+телемедицина!D16+'ЦАП - COVID-19'!D16</f>
        <v>0</v>
      </c>
      <c r="E16" s="74">
        <f>C16+D16</f>
        <v>0</v>
      </c>
      <c r="F16" s="23">
        <f>G16+H16</f>
        <v>0</v>
      </c>
      <c r="G16" s="230">
        <f>'территориальные объемы'!G16+'ДД и ПМО'!G16++'ФП, ФАП- 101-900 жителй'!G16+'ФП, ФАП- 901-1500 жителей'!G16+'ФП, ФАП- 1501-2000 жителей'!G16+'консультативные объемы'!G16+'мобильные поликлиника'!G16+'КДП и КДО'!G16+телемедицина!G16+'ЦАП - COVID-19'!G16</f>
        <v>0</v>
      </c>
      <c r="H16" s="230">
        <f>'территориальные объемы'!H16+'ДД и ПМО'!H16++'ФП, ФАП- 101-900 жителй'!H16+'ФП, ФАП- 901-1500 жителей'!H16+'ФП, ФАП- 1501-2000 жителей'!H16+'консультативные объемы'!H16+'мобильные поликлиника'!H16+'КДП и КДО'!H16+телемедицина!H16+'ЦАП - COVID-19'!H16</f>
        <v>0</v>
      </c>
      <c r="I16" s="230">
        <f>'территориальные объемы'!I16+'ДД и ПМО'!I16++'ФП, ФАП- 101-900 жителй'!I16+'ФП, ФАП- 901-1500 жителей'!I16+'ФП, ФАП- 1501-2000 жителей'!I16+'консультативные объемы'!I16+'мобильные поликлиника'!I16+'КДП и КДО'!I16+телемедицина!I16+'ЦАП - COVID-19'!I16</f>
        <v>0</v>
      </c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8">C16+M16</f>
        <v>0</v>
      </c>
      <c r="X16" s="31">
        <f t="shared" si="18"/>
        <v>0</v>
      </c>
      <c r="Y16" s="31">
        <f t="shared" si="18"/>
        <v>0</v>
      </c>
      <c r="Z16" s="31">
        <f t="shared" si="18"/>
        <v>0</v>
      </c>
      <c r="AA16" s="31">
        <f t="shared" si="18"/>
        <v>0</v>
      </c>
      <c r="AB16" s="31">
        <f t="shared" si="18"/>
        <v>0</v>
      </c>
      <c r="AC16" s="31">
        <f t="shared" si="18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7"/>
        <v>0</v>
      </c>
    </row>
    <row r="17" spans="1:37" s="55" customFormat="1">
      <c r="A17" s="123">
        <v>16</v>
      </c>
      <c r="B17" s="57" t="s">
        <v>19</v>
      </c>
      <c r="C17" s="230">
        <f>'территориальные объемы'!C17+'ДД и ПМО'!C17++'ФП, ФАП- 101-900 жителй'!C17+'ФП, ФАП- 901-1500 жителей'!C17+'ФП, ФАП- 1501-2000 жителей'!C17+'консультативные объемы'!C17+'мобильные поликлиника'!C17+'КДП и КДО'!C17+телемедицина!C17+'ЦАП - COVID-19'!C17</f>
        <v>0</v>
      </c>
      <c r="D17" s="230">
        <f>'территориальные объемы'!D17+'ДД и ПМО'!D17++'ФП, ФАП- 101-900 жителй'!D17+'ФП, ФАП- 901-1500 жителей'!D17+'ФП, ФАП- 1501-2000 жителей'!D17+'консультативные объемы'!D17+'мобильные поликлиника'!D17+'КДП и КДО'!D17+телемедицина!D17+'ЦАП - COVID-19'!D17</f>
        <v>0</v>
      </c>
      <c r="E17" s="74">
        <f t="shared" si="1"/>
        <v>0</v>
      </c>
      <c r="F17" s="23">
        <f t="shared" si="2"/>
        <v>0</v>
      </c>
      <c r="G17" s="230">
        <f>'территориальные объемы'!G17+'ДД и ПМО'!G17++'ФП, ФАП- 101-900 жителй'!G17+'ФП, ФАП- 901-1500 жителей'!G17+'ФП, ФАП- 1501-2000 жителей'!G17+'консультативные объемы'!G17+'мобильные поликлиника'!G17+'КДП и КДО'!G17+телемедицина!G17+'ЦАП - COVID-19'!G17</f>
        <v>0</v>
      </c>
      <c r="H17" s="230">
        <f>'территориальные объемы'!H17+'ДД и ПМО'!H17++'ФП, ФАП- 101-900 жителй'!H17+'ФП, ФАП- 901-1500 жителей'!H17+'ФП, ФАП- 1501-2000 жителей'!H17+'консультативные объемы'!H17+'мобильные поликлиника'!H17+'КДП и КДО'!H17+телемедицина!H17+'ЦАП - COVID-19'!H17</f>
        <v>0</v>
      </c>
      <c r="I17" s="230">
        <f>'территориальные объемы'!I17+'ДД и ПМО'!I17++'ФП, ФАП- 101-900 жителй'!I17+'ФП, ФАП- 901-1500 жителей'!I17+'ФП, ФАП- 1501-2000 жителей'!I17+'консультативные объемы'!I17+'мобильные поликлиника'!I17+'КДП и КДО'!I17+телемедицина!I17+'ЦАП - COVID-19'!I17</f>
        <v>0</v>
      </c>
      <c r="J17" s="29">
        <v>4.2</v>
      </c>
      <c r="K17" s="31">
        <f t="shared" si="3"/>
        <v>0</v>
      </c>
      <c r="L17" s="32">
        <f t="shared" si="4"/>
        <v>0</v>
      </c>
      <c r="M17" s="230">
        <f>'территориальные объемы'!M17+'ДД и ПМО'!M17++'ФП, ФАП- 101-900 жителй'!M17+'ФП, ФАП- 901-1500 жителей'!M17+'ФП, ФАП- 1501-2000 жителей'!M17+'консультативные объемы'!M17+'мобильные поликлиника'!M17+'КДП и КДО'!M17+телемедицина!M17+'ЦАП - COVID-19'!M17</f>
        <v>0</v>
      </c>
      <c r="N17" s="230">
        <f>'территориальные объемы'!N17+'ДД и ПМО'!N17++'ФП, ФАП- 101-900 жителй'!N17+'ФП, ФАП- 901-1500 жителей'!N17+'ФП, ФАП- 1501-2000 жителей'!N17+'консультативные объемы'!N17+'мобильные поликлиника'!N17+'КДП и КДО'!N17+телемедицина!N17+'ЦАП - COVID-19'!N17</f>
        <v>0</v>
      </c>
      <c r="O17" s="74">
        <f t="shared" si="5"/>
        <v>0</v>
      </c>
      <c r="P17" s="23">
        <f t="shared" si="6"/>
        <v>0</v>
      </c>
      <c r="Q17" s="230">
        <f>'территориальные объемы'!Q17+'ДД и ПМО'!Q17++'ФП, ФАП- 101-900 жителй'!Q17+'ФП, ФАП- 901-1500 жителей'!Q17+'ФП, ФАП- 1501-2000 жителей'!Q17+'консультативные объемы'!Q17+'мобильные поликлиника'!Q17+'КДП и КДО'!Q17+телемедицина!Q17+'ЦАП - COVID-19'!Q17</f>
        <v>0</v>
      </c>
      <c r="R17" s="230">
        <f>'территориальные объемы'!R17+'ДД и ПМО'!R17++'ФП, ФАП- 101-900 жителй'!R17+'ФП, ФАП- 901-1500 жителей'!R17+'ФП, ФАП- 1501-2000 жителей'!R17+'консультативные объемы'!R17+'мобильные поликлиника'!R17+'КДП и КДО'!R17+телемедицина!R17+'ЦАП - COVID-19'!R17</f>
        <v>0</v>
      </c>
      <c r="S17" s="230">
        <f>'территориальные объемы'!S17+'ДД и ПМО'!S17++'ФП, ФАП- 101-900 жителй'!S17+'ФП, ФАП- 901-1500 жителей'!S17+'ФП, ФАП- 1501-2000 жителей'!S17+'консультативные объемы'!S17+'мобильные поликлиника'!S17+'КДП и КДО'!S17+телемедицина!S17+'ЦАП - COVID-19'!S17</f>
        <v>0</v>
      </c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10"/>
        <v>0</v>
      </c>
      <c r="Y17" s="31">
        <f t="shared" si="11"/>
        <v>0</v>
      </c>
      <c r="Z17" s="31">
        <f t="shared" si="12"/>
        <v>0</v>
      </c>
      <c r="AA17" s="31">
        <f t="shared" si="0"/>
        <v>0</v>
      </c>
      <c r="AB17" s="31">
        <f t="shared" si="13"/>
        <v>0</v>
      </c>
      <c r="AC17" s="31">
        <f t="shared" si="14"/>
        <v>0</v>
      </c>
      <c r="AD17" s="31">
        <f t="shared" si="15"/>
        <v>0</v>
      </c>
      <c r="AE17" s="31">
        <f t="shared" si="16"/>
        <v>0</v>
      </c>
      <c r="AF17" s="28">
        <v>5000</v>
      </c>
      <c r="AG17" s="91">
        <f t="shared" si="17"/>
        <v>0</v>
      </c>
      <c r="AH17"/>
      <c r="AI17"/>
      <c r="AK17" s="105"/>
    </row>
    <row r="18" spans="1:37" s="55" customFormat="1">
      <c r="A18" s="123">
        <v>22</v>
      </c>
      <c r="B18" s="57" t="s">
        <v>20</v>
      </c>
      <c r="C18" s="230">
        <f>'территориальные объемы'!C18+'ДД и ПМО'!C18++'ФП, ФАП- 101-900 жителй'!C18+'ФП, ФАП- 901-1500 жителей'!C18+'ФП, ФАП- 1501-2000 жителей'!C18+'консультативные объемы'!C18+'мобильные поликлиника'!C18+'КДП и КДО'!C18+телемедицина!C18+'ЦАП - COVID-19'!C18</f>
        <v>0</v>
      </c>
      <c r="D18" s="230">
        <f>'территориальные объемы'!D18+'ДД и ПМО'!D18++'ФП, ФАП- 101-900 жителй'!D18+'ФП, ФАП- 901-1500 жителей'!D18+'ФП, ФАП- 1501-2000 жителей'!D18+'консультативные объемы'!D18+'мобильные поликлиника'!D18+'КДП и КДО'!D18+телемедицина!D18+'ЦАП - COVID-19'!D18</f>
        <v>0</v>
      </c>
      <c r="E18" s="74">
        <f t="shared" si="1"/>
        <v>0</v>
      </c>
      <c r="F18" s="23">
        <f t="shared" si="2"/>
        <v>0</v>
      </c>
      <c r="G18" s="230">
        <f>'территориальные объемы'!G18+'ДД и ПМО'!G18++'ФП, ФАП- 101-900 жителй'!G18+'ФП, ФАП- 901-1500 жителей'!G18+'ФП, ФАП- 1501-2000 жителей'!G18+'консультативные объемы'!G18+'мобильные поликлиника'!G18+'КДП и КДО'!G18+телемедицина!G18+'ЦАП - COVID-19'!G18</f>
        <v>0</v>
      </c>
      <c r="H18" s="230">
        <f>'территориальные объемы'!H18+'ДД и ПМО'!H18++'ФП, ФАП- 101-900 жителй'!H18+'ФП, ФАП- 901-1500 жителей'!H18+'ФП, ФАП- 1501-2000 жителей'!H18+'консультативные объемы'!H18+'мобильные поликлиника'!H18+'КДП и КДО'!H18+телемедицина!H18+'ЦАП - COVID-19'!H18</f>
        <v>0</v>
      </c>
      <c r="I18" s="230">
        <f>'территориальные объемы'!I18+'ДД и ПМО'!I18++'ФП, ФАП- 101-900 жителй'!I18+'ФП, ФАП- 901-1500 жителей'!I18+'ФП, ФАП- 1501-2000 жителей'!I18+'консультативные объемы'!I18+'мобильные поликлиника'!I18+'КДП и КДО'!I18+телемедицина!I18+'ЦАП - COVID-19'!I18</f>
        <v>0</v>
      </c>
      <c r="J18" s="27">
        <v>2</v>
      </c>
      <c r="K18" s="31">
        <f>ROUND(I18*J18,0)</f>
        <v>0</v>
      </c>
      <c r="L18" s="32">
        <f t="shared" si="4"/>
        <v>0</v>
      </c>
      <c r="M18" s="230">
        <f>'территориальные объемы'!M18+'ДД и ПМО'!M18++'ФП, ФАП- 101-900 жителй'!M18+'ФП, ФАП- 901-1500 жителей'!M18+'ФП, ФАП- 1501-2000 жителей'!M18+'консультативные объемы'!M18+'мобильные поликлиника'!M18+'КДП и КДО'!M18+телемедицина!M18+'ЦАП - COVID-19'!M18</f>
        <v>0</v>
      </c>
      <c r="N18" s="230">
        <f>'территориальные объемы'!N18+'ДД и ПМО'!N18++'ФП, ФАП- 101-900 жителй'!N18+'ФП, ФАП- 901-1500 жителей'!N18+'ФП, ФАП- 1501-2000 жителей'!N18+'консультативные объемы'!N18+'мобильные поликлиника'!N18+'КДП и КДО'!N18+телемедицина!N18+'ЦАП - COVID-19'!N18</f>
        <v>0</v>
      </c>
      <c r="O18" s="74">
        <f t="shared" si="5"/>
        <v>0</v>
      </c>
      <c r="P18" s="23">
        <f t="shared" si="6"/>
        <v>0</v>
      </c>
      <c r="Q18" s="230">
        <f>'территориальные объемы'!Q18+'ДД и ПМО'!Q18++'ФП, ФАП- 101-900 жителй'!Q18+'ФП, ФАП- 901-1500 жителей'!Q18+'ФП, ФАП- 1501-2000 жителей'!Q18+'консультативные объемы'!Q18+'мобильные поликлиника'!Q18+'КДП и КДО'!Q18+телемедицина!Q18+'ЦАП - COVID-19'!Q18</f>
        <v>0</v>
      </c>
      <c r="R18" s="230">
        <f>'территориальные объемы'!R18+'ДД и ПМО'!R18++'ФП, ФАП- 101-900 жителй'!R18+'ФП, ФАП- 901-1500 жителей'!R18+'ФП, ФАП- 1501-2000 жителей'!R18+'консультативные объемы'!R18+'мобильные поликлиника'!R18+'КДП и КДО'!R18+телемедицина!R18+'ЦАП - COVID-19'!R18</f>
        <v>0</v>
      </c>
      <c r="S18" s="230">
        <f>'территориальные объемы'!S18+'ДД и ПМО'!S18++'ФП, ФАП- 101-900 жителй'!S18+'ФП, ФАП- 901-1500 жителей'!S18+'ФП, ФАП- 1501-2000 жителей'!S18+'консультативные объемы'!S18+'мобильные поликлиника'!S18+'КДП и КДО'!S18+телемедицина!S18+'ЦАП - COVID-19'!S18</f>
        <v>0</v>
      </c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10"/>
        <v>0</v>
      </c>
      <c r="Y18" s="31">
        <f t="shared" si="11"/>
        <v>0</v>
      </c>
      <c r="Z18" s="31">
        <f t="shared" si="12"/>
        <v>0</v>
      </c>
      <c r="AA18" s="31">
        <f t="shared" si="0"/>
        <v>0</v>
      </c>
      <c r="AB18" s="31">
        <f t="shared" si="13"/>
        <v>0</v>
      </c>
      <c r="AC18" s="31">
        <f t="shared" si="14"/>
        <v>0</v>
      </c>
      <c r="AD18" s="31">
        <f t="shared" si="15"/>
        <v>0</v>
      </c>
      <c r="AE18" s="31">
        <f t="shared" si="16"/>
        <v>0</v>
      </c>
      <c r="AF18" s="28"/>
      <c r="AG18" s="91"/>
      <c r="AH18"/>
      <c r="AI18"/>
      <c r="AK18" s="105"/>
    </row>
    <row r="19" spans="1:37" s="55" customFormat="1">
      <c r="A19" s="123">
        <v>28</v>
      </c>
      <c r="B19" s="57" t="s">
        <v>21</v>
      </c>
      <c r="C19" s="230">
        <f>'территориальные объемы'!C19+'ДД и ПМО'!C19++'ФП, ФАП- 101-900 жителй'!C19+'ФП, ФАП- 901-1500 жителей'!C19+'ФП, ФАП- 1501-2000 жителей'!C19+'консультативные объемы'!C19+'мобильные поликлиника'!C19+'КДП и КДО'!C19+телемедицина!C19+'ЦАП - COVID-19'!C19</f>
        <v>0</v>
      </c>
      <c r="D19" s="230">
        <f>'территориальные объемы'!D19+'ДД и ПМО'!D19++'ФП, ФАП- 101-900 жителй'!D19+'ФП, ФАП- 901-1500 жителей'!D19+'ФП, ФАП- 1501-2000 жителей'!D19+'консультативные объемы'!D19+'мобильные поликлиника'!D19+'КДП и КДО'!D19+телемедицина!D19+'ЦАП - COVID-19'!D19</f>
        <v>0</v>
      </c>
      <c r="E19" s="74">
        <f>C19+D19</f>
        <v>0</v>
      </c>
      <c r="F19" s="23">
        <f t="shared" si="2"/>
        <v>0</v>
      </c>
      <c r="G19" s="230">
        <f>'территориальные объемы'!G19+'ДД и ПМО'!G19++'ФП, ФАП- 101-900 жителй'!G19+'ФП, ФАП- 901-1500 жителей'!G19+'ФП, ФАП- 1501-2000 жителей'!G19+'консультативные объемы'!G19+'мобильные поликлиника'!G19+'КДП и КДО'!G19+телемедицина!G19+'ЦАП - COVID-19'!G19</f>
        <v>0</v>
      </c>
      <c r="H19" s="230">
        <f>'территориальные объемы'!H19+'ДД и ПМО'!H19++'ФП, ФАП- 101-900 жителй'!H19+'ФП, ФАП- 901-1500 жителей'!H19+'ФП, ФАП- 1501-2000 жителей'!H19+'консультативные объемы'!H19+'мобильные поликлиника'!H19+'КДП и КДО'!H19+телемедицина!H19+'ЦАП - COVID-19'!H19</f>
        <v>0</v>
      </c>
      <c r="I19" s="230">
        <f>'территориальные объемы'!I19+'ДД и ПМО'!I19++'ФП, ФАП- 101-900 жителй'!I19+'ФП, ФАП- 901-1500 жителей'!I19+'ФП, ФАП- 1501-2000 жителей'!I19+'консультативные объемы'!I19+'мобильные поликлиника'!I19+'КДП и КДО'!I19+телемедицина!I19+'ЦАП - COVID-19'!I19</f>
        <v>0</v>
      </c>
      <c r="J19" s="27">
        <v>2.4</v>
      </c>
      <c r="K19" s="31">
        <f t="shared" si="3"/>
        <v>0</v>
      </c>
      <c r="L19" s="32">
        <f t="shared" si="4"/>
        <v>0</v>
      </c>
      <c r="M19" s="230">
        <f>'территориальные объемы'!M19+'ДД и ПМО'!M19++'ФП, ФАП- 101-900 жителй'!M19+'ФП, ФАП- 901-1500 жителей'!M19+'ФП, ФАП- 1501-2000 жителей'!M19+'консультативные объемы'!M19+'мобильные поликлиника'!M19+'КДП и КДО'!M19+телемедицина!M19+'ЦАП - COVID-19'!M19</f>
        <v>0</v>
      </c>
      <c r="N19" s="230">
        <f>'территориальные объемы'!N19+'ДД и ПМО'!N19++'ФП, ФАП- 101-900 жителй'!N19+'ФП, ФАП- 901-1500 жителей'!N19+'ФП, ФАП- 1501-2000 жителей'!N19+'консультативные объемы'!N19+'мобильные поликлиника'!N19+'КДП и КДО'!N19+телемедицина!N19+'ЦАП - COVID-19'!N19</f>
        <v>0</v>
      </c>
      <c r="O19" s="74">
        <f>M19+N19</f>
        <v>0</v>
      </c>
      <c r="P19" s="23">
        <f t="shared" si="6"/>
        <v>0</v>
      </c>
      <c r="Q19" s="230">
        <f>'территориальные объемы'!Q19+'ДД и ПМО'!Q19++'ФП, ФАП- 101-900 жителй'!Q19+'ФП, ФАП- 901-1500 жителей'!Q19+'ФП, ФАП- 1501-2000 жителей'!Q19+'консультативные объемы'!Q19+'мобильные поликлиника'!Q19+'КДП и КДО'!Q19+телемедицина!Q19+'ЦАП - COVID-19'!Q19</f>
        <v>0</v>
      </c>
      <c r="R19" s="230">
        <f>'территориальные объемы'!R19+'ДД и ПМО'!R19++'ФП, ФАП- 101-900 жителй'!R19+'ФП, ФАП- 901-1500 жителей'!R19+'ФП, ФАП- 1501-2000 жителей'!R19+'консультативные объемы'!R19+'мобильные поликлиника'!R19+'КДП и КДО'!R19+телемедицина!R19+'ЦАП - COVID-19'!R19</f>
        <v>0</v>
      </c>
      <c r="S19" s="230">
        <f>'территориальные объемы'!S19+'ДД и ПМО'!S19++'ФП, ФАП- 101-900 жителй'!S19+'ФП, ФАП- 901-1500 жителей'!S19+'ФП, ФАП- 1501-2000 жителей'!S19+'консультативные объемы'!S19+'мобильные поликлиника'!S19+'КДП и КДО'!S19+телемедицина!S19+'ЦАП - COVID-19'!S19</f>
        <v>0</v>
      </c>
      <c r="T19" s="27">
        <v>2.4</v>
      </c>
      <c r="U19" s="31">
        <f t="shared" ref="U19:U30" si="19">ROUND(S19*T19,0)</f>
        <v>0</v>
      </c>
      <c r="V19" s="88">
        <f t="shared" si="8"/>
        <v>0</v>
      </c>
      <c r="W19" s="30">
        <f t="shared" si="9"/>
        <v>0</v>
      </c>
      <c r="X19" s="31">
        <f t="shared" si="10"/>
        <v>0</v>
      </c>
      <c r="Y19" s="31">
        <f t="shared" si="11"/>
        <v>0</v>
      </c>
      <c r="Z19" s="31">
        <f t="shared" si="12"/>
        <v>0</v>
      </c>
      <c r="AA19" s="31">
        <f t="shared" si="0"/>
        <v>0</v>
      </c>
      <c r="AB19" s="31">
        <f t="shared" si="13"/>
        <v>0</v>
      </c>
      <c r="AC19" s="31">
        <f t="shared" si="14"/>
        <v>0</v>
      </c>
      <c r="AD19" s="31">
        <f t="shared" si="15"/>
        <v>0</v>
      </c>
      <c r="AE19" s="31">
        <f t="shared" si="16"/>
        <v>0</v>
      </c>
      <c r="AF19" s="28">
        <v>3439</v>
      </c>
      <c r="AG19" s="91">
        <f t="shared" si="17"/>
        <v>0</v>
      </c>
      <c r="AH19"/>
      <c r="AI19"/>
      <c r="AK19" s="105"/>
    </row>
    <row r="20" spans="1:37" s="55" customFormat="1">
      <c r="A20" s="123">
        <v>29</v>
      </c>
      <c r="B20" s="56" t="s">
        <v>22</v>
      </c>
      <c r="C20" s="230">
        <f>'территориальные объемы'!C20+'ДД и ПМО'!C20++'ФП, ФАП- 101-900 жителй'!C20+'ФП, ФАП- 901-1500 жителей'!C20+'ФП, ФАП- 1501-2000 жителей'!C20+'консультативные объемы'!C20+'мобильные поликлиника'!C20+'КДП и КДО'!C20+телемедицина!C20+'ЦАП - COVID-19'!C20</f>
        <v>0</v>
      </c>
      <c r="D20" s="230">
        <f>'территориальные объемы'!D20+'ДД и ПМО'!D20++'ФП, ФАП- 101-900 жителй'!D20+'ФП, ФАП- 901-1500 жителей'!D20+'ФП, ФАП- 1501-2000 жителей'!D20+'консультативные объемы'!D20+'мобильные поликлиника'!D20+'КДП и КДО'!D20+телемедицина!D20+'ЦАП - COVID-19'!D20</f>
        <v>0</v>
      </c>
      <c r="E20" s="74">
        <f t="shared" si="1"/>
        <v>0</v>
      </c>
      <c r="F20" s="23">
        <f t="shared" si="2"/>
        <v>0</v>
      </c>
      <c r="G20" s="230">
        <f>'территориальные объемы'!G20+'ДД и ПМО'!G20++'ФП, ФАП- 101-900 жителй'!G20+'ФП, ФАП- 901-1500 жителей'!G20+'ФП, ФАП- 1501-2000 жителей'!G20+'консультативные объемы'!G20+'мобильные поликлиника'!G20+'КДП и КДО'!G20+телемедицина!G20+'ЦАП - COVID-19'!G20</f>
        <v>0</v>
      </c>
      <c r="H20" s="230">
        <f>'территориальные объемы'!H20+'ДД и ПМО'!H20++'ФП, ФАП- 101-900 жителй'!H20+'ФП, ФАП- 901-1500 жителей'!H20+'ФП, ФАП- 1501-2000 жителей'!H20+'консультативные объемы'!H20+'мобильные поликлиника'!H20+'КДП и КДО'!H20+телемедицина!H20+'ЦАП - COVID-19'!H20</f>
        <v>0</v>
      </c>
      <c r="I20" s="230">
        <f>'территориальные объемы'!I20+'ДД и ПМО'!I20++'ФП, ФАП- 101-900 жителй'!I20+'ФП, ФАП- 901-1500 жителей'!I20+'ФП, ФАП- 1501-2000 жителей'!I20+'консультативные объемы'!I20+'мобильные поликлиника'!I20+'КДП и КДО'!I20+телемедицина!I20+'ЦАП - COVID-19'!I20</f>
        <v>0</v>
      </c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9"/>
        <v>0</v>
      </c>
      <c r="V20" s="88">
        <f>O20+P20+U20</f>
        <v>0</v>
      </c>
      <c r="W20" s="30">
        <f t="shared" si="9"/>
        <v>0</v>
      </c>
      <c r="X20" s="31">
        <f t="shared" si="10"/>
        <v>0</v>
      </c>
      <c r="Y20" s="31">
        <f t="shared" si="11"/>
        <v>0</v>
      </c>
      <c r="Z20" s="31">
        <f t="shared" si="12"/>
        <v>0</v>
      </c>
      <c r="AA20" s="31">
        <f t="shared" si="0"/>
        <v>0</v>
      </c>
      <c r="AB20" s="31">
        <f t="shared" si="13"/>
        <v>0</v>
      </c>
      <c r="AC20" s="31">
        <f t="shared" si="14"/>
        <v>0</v>
      </c>
      <c r="AD20" s="31">
        <f t="shared" si="15"/>
        <v>0</v>
      </c>
      <c r="AE20" s="31">
        <f t="shared" si="16"/>
        <v>0</v>
      </c>
      <c r="AF20" s="28">
        <v>4470</v>
      </c>
      <c r="AG20" s="91">
        <f t="shared" si="17"/>
        <v>0</v>
      </c>
      <c r="AH20"/>
      <c r="AI20"/>
      <c r="AK20" s="105"/>
    </row>
    <row r="21" spans="1:37" s="55" customFormat="1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30">
        <f>'территориальные объемы'!M21+'ДД и ПМО'!M21++'ФП, ФАП- 101-900 жителй'!M21+'ФП, ФАП- 901-1500 жителей'!M21+'ФП, ФАП- 1501-2000 жителей'!M21+'консультативные объемы'!M21+'мобильные поликлиника'!M21+'КДП и КДО'!M21+телемедицина!M21+'ЦАП - COVID-19'!M21</f>
        <v>0</v>
      </c>
      <c r="N21" s="230">
        <f>'территориальные объемы'!N21+'ДД и ПМО'!N21++'ФП, ФАП- 101-900 жителй'!N21+'ФП, ФАП- 901-1500 жителей'!N21+'ФП, ФАП- 1501-2000 жителей'!N21+'консультативные объемы'!N21+'мобильные поликлиника'!N21+'КДП и КДО'!N21+телемедицина!N21+'ЦАП - COVID-19'!N21</f>
        <v>0</v>
      </c>
      <c r="O21" s="74">
        <f>M21+N21</f>
        <v>0</v>
      </c>
      <c r="P21" s="23">
        <f>Q21+R21</f>
        <v>1193</v>
      </c>
      <c r="Q21" s="230">
        <f>'территориальные объемы'!Q21+'ДД и ПМО'!Q21++'ФП, ФАП- 101-900 жителй'!Q21+'ФП, ФАП- 901-1500 жителей'!Q21+'ФП, ФАП- 1501-2000 жителей'!Q21+'консультативные объемы'!Q21+'мобильные поликлиника'!Q21+'КДП и КДО'!Q21+телемедицина!Q21+'ЦАП - COVID-19'!Q21</f>
        <v>0</v>
      </c>
      <c r="R21" s="230">
        <f>'территориальные объемы'!R21+'ДД и ПМО'!R21++'ФП, ФАП- 101-900 жителй'!R21+'ФП, ФАП- 901-1500 жителей'!R21+'ФП, ФАП- 1501-2000 жителей'!R21+'консультативные объемы'!R21+'мобильные поликлиника'!R21+'КДП и КДО'!R21+телемедицина!R21+'ЦАП - COVID-19'!R21</f>
        <v>1193</v>
      </c>
      <c r="S21" s="230">
        <f>'территориальные объемы'!S21+'ДД и ПМО'!S21++'ФП, ФАП- 101-900 жителй'!S21+'ФП, ФАП- 901-1500 жителей'!S21+'ФП, ФАП- 1501-2000 жителей'!S21+'консультативные объемы'!S21+'мобильные поликлиника'!S21+'КДП и КДО'!S21+телемедицина!S21+'ЦАП - COVID-19'!S21</f>
        <v>600</v>
      </c>
      <c r="T21" s="27">
        <v>3.1</v>
      </c>
      <c r="U21" s="31">
        <f>ROUND(S21*T21,0)</f>
        <v>1860</v>
      </c>
      <c r="V21" s="88">
        <f>O21+P21+U21</f>
        <v>3053</v>
      </c>
      <c r="W21" s="30">
        <f t="shared" ref="W21:AC21" si="20">C21+M21</f>
        <v>0</v>
      </c>
      <c r="X21" s="31">
        <f t="shared" si="20"/>
        <v>0</v>
      </c>
      <c r="Y21" s="31">
        <f t="shared" si="20"/>
        <v>0</v>
      </c>
      <c r="Z21" s="31">
        <f t="shared" si="20"/>
        <v>1193</v>
      </c>
      <c r="AA21" s="31">
        <f t="shared" si="20"/>
        <v>0</v>
      </c>
      <c r="AB21" s="31">
        <f t="shared" si="20"/>
        <v>1193</v>
      </c>
      <c r="AC21" s="31">
        <f t="shared" si="20"/>
        <v>600</v>
      </c>
      <c r="AD21" s="31">
        <f>K21+U21</f>
        <v>1860</v>
      </c>
      <c r="AE21" s="31">
        <f>L21+V21</f>
        <v>3053</v>
      </c>
      <c r="AF21" s="28">
        <v>4470</v>
      </c>
      <c r="AG21" s="91">
        <f t="shared" si="17"/>
        <v>0.68</v>
      </c>
      <c r="AK21" s="105"/>
    </row>
    <row r="22" spans="1:37" s="55" customFormat="1">
      <c r="A22" s="123">
        <v>30</v>
      </c>
      <c r="B22" s="56" t="s">
        <v>23</v>
      </c>
      <c r="C22" s="230">
        <f>'территориальные объемы'!C22+'ДД и ПМО'!C22++'ФП, ФАП- 101-900 жителй'!C22+'ФП, ФАП- 901-1500 жителей'!C22+'ФП, ФАП- 1501-2000 жителей'!C22+'консультативные объемы'!C22+'мобильные поликлиника'!C22+'КДП и КДО'!C22+телемедицина!C22+'ЦАП - COVID-19'!C22</f>
        <v>0</v>
      </c>
      <c r="D22" s="230">
        <f>'территориальные объемы'!D22+'ДД и ПМО'!D22++'ФП, ФАП- 101-900 жителй'!D22+'ФП, ФАП- 901-1500 жителей'!D22+'ФП, ФАП- 1501-2000 жителей'!D22+'консультативные объемы'!D22+'мобильные поликлиника'!D22+'КДП и КДО'!D22+телемедицина!D22+'ЦАП - COVID-19'!D22</f>
        <v>0</v>
      </c>
      <c r="E22" s="74">
        <f t="shared" si="1"/>
        <v>0</v>
      </c>
      <c r="F22" s="23">
        <f t="shared" si="2"/>
        <v>0</v>
      </c>
      <c r="G22" s="230">
        <f>'территориальные объемы'!G22+'ДД и ПМО'!G22++'ФП, ФАП- 101-900 жителй'!G22+'ФП, ФАП- 901-1500 жителей'!G22+'ФП, ФАП- 1501-2000 жителей'!G22+'консультативные объемы'!G22+'мобильные поликлиника'!G22+'КДП и КДО'!G22+телемедицина!G22+'ЦАП - COVID-19'!G22</f>
        <v>0</v>
      </c>
      <c r="H22" s="230">
        <f>'территориальные объемы'!H22+'ДД и ПМО'!H22++'ФП, ФАП- 101-900 жителй'!H22+'ФП, ФАП- 901-1500 жителей'!H22+'ФП, ФАП- 1501-2000 жителей'!H22+'консультативные объемы'!H22+'мобильные поликлиника'!H22+'КДП и КДО'!H22+телемедицина!H22+'ЦАП - COVID-19'!H22</f>
        <v>0</v>
      </c>
      <c r="I22" s="230">
        <f>'территориальные объемы'!I22+'ДД и ПМО'!I22++'ФП, ФАП- 101-900 жителй'!I22+'ФП, ФАП- 901-1500 жителей'!I22+'ФП, ФАП- 1501-2000 жителей'!I22+'консультативные объемы'!I22+'мобильные поликлиника'!I22+'КДП и КДО'!I22+телемедицина!I22+'ЦАП - COVID-19'!I22</f>
        <v>0</v>
      </c>
      <c r="J22" s="27">
        <v>2.2000000000000002</v>
      </c>
      <c r="K22" s="31">
        <f t="shared" si="3"/>
        <v>0</v>
      </c>
      <c r="L22" s="32">
        <f t="shared" ref="L22:L56" si="21">E22+F22+K22</f>
        <v>0</v>
      </c>
      <c r="M22" s="230">
        <f>'территориальные объемы'!M22+'ДД и ПМО'!M22++'ФП, ФАП- 101-900 жителй'!M22+'ФП, ФАП- 901-1500 жителей'!M22+'ФП, ФАП- 1501-2000 жителей'!M22+'консультативные объемы'!M22+'мобильные поликлиника'!M22+'КДП и КДО'!M22+телемедицина!M22+'ЦАП - COVID-19'!M22</f>
        <v>0</v>
      </c>
      <c r="N22" s="230">
        <f>'территориальные объемы'!N22+'ДД и ПМО'!N22++'ФП, ФАП- 101-900 жителй'!N22+'ФП, ФАП- 901-1500 жителей'!N22+'ФП, ФАП- 1501-2000 жителей'!N22+'консультативные объемы'!N22+'мобильные поликлиника'!N22+'КДП и КДО'!N22+телемедицина!N22+'ЦАП - COVID-19'!N22</f>
        <v>0</v>
      </c>
      <c r="O22" s="74">
        <f t="shared" ref="O22:O56" si="22">M22+N22</f>
        <v>0</v>
      </c>
      <c r="P22" s="23">
        <f t="shared" si="6"/>
        <v>0</v>
      </c>
      <c r="Q22" s="230">
        <f>'территориальные объемы'!Q22+'ДД и ПМО'!Q22++'ФП, ФАП- 101-900 жителй'!Q22+'ФП, ФАП- 901-1500 жителей'!Q22+'ФП, ФАП- 1501-2000 жителей'!Q22+'консультативные объемы'!Q22+'мобильные поликлиника'!Q22+'КДП и КДО'!Q22+телемедицина!Q22+'ЦАП - COVID-19'!Q22</f>
        <v>0</v>
      </c>
      <c r="R22" s="230">
        <f>'территориальные объемы'!R22+'ДД и ПМО'!R22++'ФП, ФАП- 101-900 жителй'!R22+'ФП, ФАП- 901-1500 жителей'!R22+'ФП, ФАП- 1501-2000 жителей'!R22+'консультативные объемы'!R22+'мобильные поликлиника'!R22+'КДП и КДО'!R22+телемедицина!R22+'ЦАП - COVID-19'!R22</f>
        <v>0</v>
      </c>
      <c r="S22" s="230">
        <f>'территориальные объемы'!S22+'ДД и ПМО'!S22++'ФП, ФАП- 101-900 жителй'!S22+'ФП, ФАП- 901-1500 жителей'!S22+'ФП, ФАП- 1501-2000 жителей'!S22+'консультативные объемы'!S22+'мобильные поликлиника'!S22+'КДП и КДО'!S22+телемедицина!S22+'ЦАП - COVID-19'!S22</f>
        <v>0</v>
      </c>
      <c r="T22" s="27">
        <v>2.2000000000000002</v>
      </c>
      <c r="U22" s="31">
        <f t="shared" si="19"/>
        <v>0</v>
      </c>
      <c r="V22" s="88">
        <f t="shared" ref="V22:V30" si="23">O22+P22+U22</f>
        <v>0</v>
      </c>
      <c r="W22" s="30">
        <f t="shared" si="9"/>
        <v>0</v>
      </c>
      <c r="X22" s="31">
        <f t="shared" si="10"/>
        <v>0</v>
      </c>
      <c r="Y22" s="31">
        <f t="shared" si="11"/>
        <v>0</v>
      </c>
      <c r="Z22" s="31">
        <f t="shared" si="12"/>
        <v>0</v>
      </c>
      <c r="AA22" s="31">
        <f t="shared" si="0"/>
        <v>0</v>
      </c>
      <c r="AB22" s="31">
        <f t="shared" si="13"/>
        <v>0</v>
      </c>
      <c r="AC22" s="31">
        <f t="shared" si="14"/>
        <v>0</v>
      </c>
      <c r="AD22" s="31">
        <f t="shared" si="15"/>
        <v>0</v>
      </c>
      <c r="AE22" s="31">
        <f t="shared" si="16"/>
        <v>0</v>
      </c>
      <c r="AF22" s="28">
        <v>2200</v>
      </c>
      <c r="AG22" s="91">
        <f t="shared" si="17"/>
        <v>0</v>
      </c>
      <c r="AH22"/>
      <c r="AI22"/>
      <c r="AK22" s="105"/>
    </row>
    <row r="23" spans="1:37" s="55" customFormat="1">
      <c r="A23" s="123">
        <v>53</v>
      </c>
      <c r="B23" s="56" t="s">
        <v>24</v>
      </c>
      <c r="C23" s="230">
        <f>'территориальные объемы'!C23+'ДД и ПМО'!C23++'ФП, ФАП- 101-900 жителй'!C23+'ФП, ФАП- 901-1500 жителей'!C23+'ФП, ФАП- 1501-2000 жителей'!C23+'консультативные объемы'!C23+'мобильные поликлиника'!C23+'КДП и КДО'!C23+телемедицина!C23+'ЦАП - COVID-19'!C23</f>
        <v>0</v>
      </c>
      <c r="D23" s="230">
        <f>'территориальные объемы'!D23+'ДД и ПМО'!D23++'ФП, ФАП- 101-900 жителй'!D23+'ФП, ФАП- 901-1500 жителей'!D23+'ФП, ФАП- 1501-2000 жителей'!D23+'консультативные объемы'!D23+'мобильные поликлиника'!D23+'КДП и КДО'!D23+телемедицина!D23+'ЦАП - COVID-19'!D23</f>
        <v>0</v>
      </c>
      <c r="E23" s="74">
        <f t="shared" si="1"/>
        <v>0</v>
      </c>
      <c r="F23" s="23">
        <f t="shared" si="2"/>
        <v>0</v>
      </c>
      <c r="G23" s="230">
        <f>'территориальные объемы'!G23+'ДД и ПМО'!G23++'ФП, ФАП- 101-900 жителй'!G23+'ФП, ФАП- 901-1500 жителей'!G23+'ФП, ФАП- 1501-2000 жителей'!G23+'консультативные объемы'!G23+'мобильные поликлиника'!G23+'КДП и КДО'!G23+телемедицина!G23+'ЦАП - COVID-19'!G23</f>
        <v>0</v>
      </c>
      <c r="H23" s="230">
        <f>'территориальные объемы'!H23+'ДД и ПМО'!H23++'ФП, ФАП- 101-900 жителй'!H23+'ФП, ФАП- 901-1500 жителей'!H23+'ФП, ФАП- 1501-2000 жителей'!H23+'консультативные объемы'!H23+'мобильные поликлиника'!H23+'КДП и КДО'!H23+телемедицина!H23+'ЦАП - COVID-19'!H23</f>
        <v>0</v>
      </c>
      <c r="I23" s="230">
        <f>'территориальные объемы'!I23+'ДД и ПМО'!I23++'ФП, ФАП- 101-900 жителй'!I23+'ФП, ФАП- 901-1500 жителей'!I23+'ФП, ФАП- 1501-2000 жителей'!I23+'консультативные объемы'!I23+'мобильные поликлиника'!I23+'КДП и КДО'!I23+телемедицина!I23+'ЦАП - COVID-19'!I23</f>
        <v>0</v>
      </c>
      <c r="J23" s="27">
        <v>2.9</v>
      </c>
      <c r="K23" s="31">
        <f t="shared" si="3"/>
        <v>0</v>
      </c>
      <c r="L23" s="32">
        <f t="shared" si="21"/>
        <v>0</v>
      </c>
      <c r="M23" s="230">
        <f>'территориальные объемы'!M23+'ДД и ПМО'!M23++'ФП, ФАП- 101-900 жителй'!M23+'ФП, ФАП- 901-1500 жителей'!M23+'ФП, ФАП- 1501-2000 жителей'!M23+'консультативные объемы'!M23+'мобильные поликлиника'!M23+'КДП и КДО'!M23+телемедицина!M23+'ЦАП - COVID-19'!M23</f>
        <v>0</v>
      </c>
      <c r="N23" s="230">
        <f>'территориальные объемы'!N23+'ДД и ПМО'!N23++'ФП, ФАП- 101-900 жителй'!N23+'ФП, ФАП- 901-1500 жителей'!N23+'ФП, ФАП- 1501-2000 жителей'!N23+'консультативные объемы'!N23+'мобильные поликлиника'!N23+'КДП и КДО'!N23+телемедицина!N23+'ЦАП - COVID-19'!N23</f>
        <v>0</v>
      </c>
      <c r="O23" s="74">
        <f t="shared" si="22"/>
        <v>0</v>
      </c>
      <c r="P23" s="23">
        <f t="shared" si="6"/>
        <v>8399</v>
      </c>
      <c r="Q23" s="230">
        <f>'территориальные объемы'!Q23+'ДД и ПМО'!Q23++'ФП, ФАП- 101-900 жителй'!Q23+'ФП, ФАП- 901-1500 жителей'!Q23+'ФП, ФАП- 1501-2000 жителей'!Q23+'консультативные объемы'!Q23+'мобильные поликлиника'!Q23+'КДП и КДО'!Q23+телемедицина!Q23+'ЦАП - COVID-19'!Q23</f>
        <v>0</v>
      </c>
      <c r="R23" s="230">
        <f>'территориальные объемы'!R23+'ДД и ПМО'!R23++'ФП, ФАП- 101-900 жителй'!R23+'ФП, ФАП- 901-1500 жителей'!R23+'ФП, ФАП- 1501-2000 жителей'!R23+'консультативные объемы'!R23+'мобильные поликлиника'!R23+'КДП и КДО'!R23+телемедицина!R23+'ЦАП - COVID-19'!R23</f>
        <v>8399</v>
      </c>
      <c r="S23" s="230">
        <f>'территориальные объемы'!S23+'ДД и ПМО'!S23++'ФП, ФАП- 101-900 жителй'!S23+'ФП, ФАП- 901-1500 жителей'!S23+'ФП, ФАП- 1501-2000 жителей'!S23+'консультативные объемы'!S23+'мобильные поликлиника'!S23+'КДП и КДО'!S23+телемедицина!S23+'ЦАП - COVID-19'!S23</f>
        <v>1140</v>
      </c>
      <c r="T23" s="27">
        <v>2.9</v>
      </c>
      <c r="U23" s="31">
        <f t="shared" si="19"/>
        <v>3306</v>
      </c>
      <c r="V23" s="88">
        <f t="shared" si="23"/>
        <v>11705</v>
      </c>
      <c r="W23" s="30">
        <f t="shared" si="9"/>
        <v>0</v>
      </c>
      <c r="X23" s="31">
        <f t="shared" si="10"/>
        <v>0</v>
      </c>
      <c r="Y23" s="31">
        <f t="shared" si="11"/>
        <v>0</v>
      </c>
      <c r="Z23" s="31">
        <f t="shared" si="12"/>
        <v>8399</v>
      </c>
      <c r="AA23" s="31">
        <f t="shared" si="0"/>
        <v>0</v>
      </c>
      <c r="AB23" s="31">
        <f t="shared" si="13"/>
        <v>8399</v>
      </c>
      <c r="AC23" s="31">
        <f t="shared" si="14"/>
        <v>1140</v>
      </c>
      <c r="AD23" s="31">
        <f t="shared" si="15"/>
        <v>3306</v>
      </c>
      <c r="AE23" s="31">
        <f t="shared" si="16"/>
        <v>11705</v>
      </c>
      <c r="AF23" s="28">
        <v>4600</v>
      </c>
      <c r="AG23" s="91">
        <f t="shared" si="17"/>
        <v>2.54</v>
      </c>
      <c r="AH23"/>
      <c r="AI23"/>
      <c r="AK23" s="105"/>
    </row>
    <row r="24" spans="1:37" s="55" customFormat="1">
      <c r="A24" s="123">
        <v>54</v>
      </c>
      <c r="B24" s="57" t="s">
        <v>25</v>
      </c>
      <c r="C24" s="230">
        <f>'территориальные объемы'!C24+'ДД и ПМО'!C24++'ФП, ФАП- 101-900 жителй'!C24+'ФП, ФАП- 901-1500 жителей'!C24+'ФП, ФАП- 1501-2000 жителей'!C24+'консультативные объемы'!C24+'мобильные поликлиника'!C24+'КДП и КДО'!C24+телемедицина!C24+'ЦАП - COVID-19'!C24</f>
        <v>0</v>
      </c>
      <c r="D24" s="230">
        <f>'территориальные объемы'!D24+'ДД и ПМО'!D24++'ФП, ФАП- 101-900 жителй'!D24+'ФП, ФАП- 901-1500 жителей'!D24+'ФП, ФАП- 1501-2000 жителей'!D24+'консультативные объемы'!D24+'мобильные поликлиника'!D24+'КДП и КДО'!D24+телемедицина!D24+'ЦАП - COVID-19'!D24</f>
        <v>0</v>
      </c>
      <c r="E24" s="74">
        <f t="shared" si="1"/>
        <v>0</v>
      </c>
      <c r="F24" s="23">
        <f t="shared" si="2"/>
        <v>0</v>
      </c>
      <c r="G24" s="230">
        <f>'территориальные объемы'!G24+'ДД и ПМО'!G24++'ФП, ФАП- 101-900 жителй'!G24+'ФП, ФАП- 901-1500 жителей'!G24+'ФП, ФАП- 1501-2000 жителей'!G24+'консультативные объемы'!G24+'мобильные поликлиника'!G24+'КДП и КДО'!G24+телемедицина!G24+'ЦАП - COVID-19'!G24</f>
        <v>0</v>
      </c>
      <c r="H24" s="230">
        <f>'территориальные объемы'!H24+'ДД и ПМО'!H24++'ФП, ФАП- 101-900 жителй'!H24+'ФП, ФАП- 901-1500 жителей'!H24+'ФП, ФАП- 1501-2000 жителей'!H24+'консультативные объемы'!H24+'мобильные поликлиника'!H24+'КДП и КДО'!H24+телемедицина!H24+'ЦАП - COVID-19'!H24</f>
        <v>0</v>
      </c>
      <c r="I24" s="230">
        <f>'территориальные объемы'!I24+'ДД и ПМО'!I24++'ФП, ФАП- 101-900 жителй'!I24+'ФП, ФАП- 901-1500 жителей'!I24+'ФП, ФАП- 1501-2000 жителей'!I24+'консультативные объемы'!I24+'мобильные поликлиника'!I24+'КДП и КДО'!I24+телемедицина!I24+'ЦАП - COVID-19'!I24</f>
        <v>0</v>
      </c>
      <c r="J24" s="27">
        <v>2.2999999999999998</v>
      </c>
      <c r="K24" s="31">
        <f t="shared" si="3"/>
        <v>0</v>
      </c>
      <c r="L24" s="32">
        <f t="shared" si="21"/>
        <v>0</v>
      </c>
      <c r="M24" s="230">
        <f>'территориальные объемы'!M24+'ДД и ПМО'!M24++'ФП, ФАП- 101-900 жителй'!M24+'ФП, ФАП- 901-1500 жителей'!M24+'ФП, ФАП- 1501-2000 жителей'!M24+'консультативные объемы'!M24+'мобильные поликлиника'!M24+'КДП и КДО'!M24+телемедицина!M24+'ЦАП - COVID-19'!M24</f>
        <v>4000</v>
      </c>
      <c r="N24" s="230">
        <f>'территориальные объемы'!N24+'ДД и ПМО'!N24++'ФП, ФАП- 101-900 жителй'!N24+'ФП, ФАП- 901-1500 жителей'!N24+'ФП, ФАП- 1501-2000 жителей'!N24+'консультативные объемы'!N24+'мобильные поликлиника'!N24+'КДП и КДО'!N24+телемедицина!N24+'ЦАП - COVID-19'!N24</f>
        <v>0</v>
      </c>
      <c r="O24" s="74">
        <f t="shared" si="22"/>
        <v>4000</v>
      </c>
      <c r="P24" s="23">
        <f t="shared" si="6"/>
        <v>508</v>
      </c>
      <c r="Q24" s="230">
        <f>'территориальные объемы'!Q24+'ДД и ПМО'!Q24++'ФП, ФАП- 101-900 жителй'!Q24+'ФП, ФАП- 901-1500 жителей'!Q24+'ФП, ФАП- 1501-2000 жителей'!Q24+'консультативные объемы'!Q24+'мобильные поликлиника'!Q24+'КДП и КДО'!Q24+телемедицина!Q24+'ЦАП - COVID-19'!Q24</f>
        <v>0</v>
      </c>
      <c r="R24" s="230">
        <f>'территориальные объемы'!R24+'ДД и ПМО'!R24++'ФП, ФАП- 101-900 жителй'!R24+'ФП, ФАП- 901-1500 жителей'!R24+'ФП, ФАП- 1501-2000 жителей'!R24+'консультативные объемы'!R24+'мобильные поликлиника'!R24+'КДП и КДО'!R24+телемедицина!R24+'ЦАП - COVID-19'!R24</f>
        <v>508</v>
      </c>
      <c r="S24" s="230">
        <f>'территориальные объемы'!S24+'ДД и ПМО'!S24++'ФП, ФАП- 101-900 жителй'!S24+'ФП, ФАП- 901-1500 жителей'!S24+'ФП, ФАП- 1501-2000 жителей'!S24+'консультативные объемы'!S24+'мобильные поликлиника'!S24+'КДП и КДО'!S24+телемедицина!S24+'ЦАП - COVID-19'!S24</f>
        <v>100</v>
      </c>
      <c r="T24" s="27">
        <v>2.2999999999999998</v>
      </c>
      <c r="U24" s="31">
        <f t="shared" si="19"/>
        <v>230</v>
      </c>
      <c r="V24" s="88">
        <f t="shared" si="23"/>
        <v>4738</v>
      </c>
      <c r="W24" s="30">
        <f t="shared" si="9"/>
        <v>4000</v>
      </c>
      <c r="X24" s="31">
        <f t="shared" si="10"/>
        <v>0</v>
      </c>
      <c r="Y24" s="31">
        <f t="shared" si="11"/>
        <v>4000</v>
      </c>
      <c r="Z24" s="31">
        <f t="shared" si="12"/>
        <v>508</v>
      </c>
      <c r="AA24" s="31">
        <f t="shared" si="0"/>
        <v>0</v>
      </c>
      <c r="AB24" s="31">
        <f t="shared" si="13"/>
        <v>508</v>
      </c>
      <c r="AC24" s="31">
        <f t="shared" si="14"/>
        <v>100</v>
      </c>
      <c r="AD24" s="31">
        <f t="shared" si="15"/>
        <v>230</v>
      </c>
      <c r="AE24" s="31">
        <f t="shared" si="16"/>
        <v>4738</v>
      </c>
      <c r="AF24" s="28">
        <v>2100</v>
      </c>
      <c r="AG24" s="91">
        <f t="shared" si="17"/>
        <v>2.2599999999999998</v>
      </c>
      <c r="AH24"/>
      <c r="AI24"/>
      <c r="AK24" s="105"/>
    </row>
    <row r="25" spans="1:37" s="55" customFormat="1">
      <c r="A25" s="123">
        <v>56</v>
      </c>
      <c r="B25" s="56" t="s">
        <v>26</v>
      </c>
      <c r="C25" s="230">
        <f>'территориальные объемы'!C25+'ДД и ПМО'!C25++'ФП, ФАП- 101-900 жителй'!C25+'ФП, ФАП- 901-1500 жителей'!C25+'ФП, ФАП- 1501-2000 жителей'!C25+'консультативные объемы'!C25+'мобильные поликлиника'!C25+'КДП и КДО'!C25+телемедицина!C25+'ЦАП - COVID-19'!C25</f>
        <v>0</v>
      </c>
      <c r="D25" s="230">
        <f>'территориальные объемы'!D25+'ДД и ПМО'!D25++'ФП, ФАП- 101-900 жителй'!D25+'ФП, ФАП- 901-1500 жителей'!D25+'ФП, ФАП- 1501-2000 жителей'!D25+'консультативные объемы'!D25+'мобильные поликлиника'!D25+'КДП и КДО'!D25+телемедицина!D25+'ЦАП - COVID-19'!D25</f>
        <v>0</v>
      </c>
      <c r="E25" s="74">
        <f t="shared" si="1"/>
        <v>0</v>
      </c>
      <c r="F25" s="23">
        <f t="shared" si="2"/>
        <v>0</v>
      </c>
      <c r="G25" s="230">
        <f>'территориальные объемы'!G25+'ДД и ПМО'!G25++'ФП, ФАП- 101-900 жителй'!G25+'ФП, ФАП- 901-1500 жителей'!G25+'ФП, ФАП- 1501-2000 жителей'!G25+'консультативные объемы'!G25+'мобильные поликлиника'!G25+'КДП и КДО'!G25+телемедицина!G25+'ЦАП - COVID-19'!G25</f>
        <v>0</v>
      </c>
      <c r="H25" s="230">
        <f>'территориальные объемы'!H25+'ДД и ПМО'!H25++'ФП, ФАП- 101-900 жителй'!H25+'ФП, ФАП- 901-1500 жителей'!H25+'ФП, ФАП- 1501-2000 жителей'!H25+'консультативные объемы'!H25+'мобильные поликлиника'!H25+'КДП и КДО'!H25+телемедицина!H25+'ЦАП - COVID-19'!H25</f>
        <v>0</v>
      </c>
      <c r="I25" s="230">
        <f>'территориальные объемы'!I25+'ДД и ПМО'!I25++'ФП, ФАП- 101-900 жителй'!I25+'ФП, ФАП- 901-1500 жителей'!I25+'ФП, ФАП- 1501-2000 жителей'!I25+'консультативные объемы'!I25+'мобильные поликлиника'!I25+'КДП и КДО'!I25+телемедицина!I25+'ЦАП - COVID-19'!I25</f>
        <v>0</v>
      </c>
      <c r="J25" s="27">
        <v>2</v>
      </c>
      <c r="K25" s="31">
        <f t="shared" si="3"/>
        <v>0</v>
      </c>
      <c r="L25" s="32">
        <f t="shared" si="21"/>
        <v>0</v>
      </c>
      <c r="M25" s="230">
        <f>'территориальные объемы'!M25+'ДД и ПМО'!M25++'ФП, ФАП- 101-900 жителй'!M25+'ФП, ФАП- 901-1500 жителей'!M25+'ФП, ФАП- 1501-2000 жителей'!M25+'консультативные объемы'!M25+'мобильные поликлиника'!M25+'КДП и КДО'!M25+телемедицина!M25+'ЦАП - COVID-19'!M25</f>
        <v>0</v>
      </c>
      <c r="N25" s="230">
        <f>'территориальные объемы'!N25+'ДД и ПМО'!N25++'ФП, ФАП- 101-900 жителй'!N25+'ФП, ФАП- 901-1500 жителей'!N25+'ФП, ФАП- 1501-2000 жителей'!N25+'консультативные объемы'!N25+'мобильные поликлиника'!N25+'КДП и КДО'!N25+телемедицина!N25+'ЦАП - COVID-19'!N25</f>
        <v>0</v>
      </c>
      <c r="O25" s="74">
        <f t="shared" si="22"/>
        <v>0</v>
      </c>
      <c r="P25" s="23">
        <f t="shared" si="6"/>
        <v>3232</v>
      </c>
      <c r="Q25" s="230">
        <f>'территориальные объемы'!Q25+'ДД и ПМО'!Q25++'ФП, ФАП- 101-900 жителй'!Q25+'ФП, ФАП- 901-1500 жителей'!Q25+'ФП, ФАП- 1501-2000 жителей'!Q25+'консультативные объемы'!Q25+'мобильные поликлиника'!Q25+'КДП и КДО'!Q25+телемедицина!Q25+'ЦАП - COVID-19'!Q25</f>
        <v>0</v>
      </c>
      <c r="R25" s="230">
        <f>'территориальные объемы'!R25+'ДД и ПМО'!R25++'ФП, ФАП- 101-900 жителй'!R25+'ФП, ФАП- 901-1500 жителей'!R25+'ФП, ФАП- 1501-2000 жителей'!R25+'консультативные объемы'!R25+'мобильные поликлиника'!R25+'КДП и КДО'!R25+телемедицина!R25+'ЦАП - COVID-19'!R25</f>
        <v>3232</v>
      </c>
      <c r="S25" s="230">
        <f>'территориальные объемы'!S25+'ДД и ПМО'!S25++'ФП, ФАП- 101-900 жителй'!S25+'ФП, ФАП- 901-1500 жителей'!S25+'ФП, ФАП- 1501-2000 жителей'!S25+'консультативные объемы'!S25+'мобильные поликлиника'!S25+'КДП и КДО'!S25+телемедицина!S25+'ЦАП - COVID-19'!S25</f>
        <v>600</v>
      </c>
      <c r="T25" s="27">
        <v>2</v>
      </c>
      <c r="U25" s="31">
        <f t="shared" si="19"/>
        <v>1200</v>
      </c>
      <c r="V25" s="88">
        <f t="shared" si="23"/>
        <v>4432</v>
      </c>
      <c r="W25" s="30">
        <f t="shared" si="9"/>
        <v>0</v>
      </c>
      <c r="X25" s="31">
        <f t="shared" si="10"/>
        <v>0</v>
      </c>
      <c r="Y25" s="31">
        <f t="shared" si="11"/>
        <v>0</v>
      </c>
      <c r="Z25" s="31">
        <f t="shared" si="12"/>
        <v>3232</v>
      </c>
      <c r="AA25" s="31">
        <f t="shared" si="0"/>
        <v>0</v>
      </c>
      <c r="AB25" s="31">
        <f t="shared" si="13"/>
        <v>3232</v>
      </c>
      <c r="AC25" s="31">
        <f t="shared" si="14"/>
        <v>600</v>
      </c>
      <c r="AD25" s="31">
        <f t="shared" si="15"/>
        <v>1200</v>
      </c>
      <c r="AE25" s="31">
        <f t="shared" si="16"/>
        <v>4432</v>
      </c>
      <c r="AF25" s="28">
        <v>2231</v>
      </c>
      <c r="AG25" s="91">
        <f t="shared" si="17"/>
        <v>1.99</v>
      </c>
      <c r="AH25"/>
      <c r="AI25"/>
      <c r="AK25" s="105"/>
    </row>
    <row r="26" spans="1:37" s="55" customFormat="1">
      <c r="A26" s="123">
        <v>60</v>
      </c>
      <c r="B26" s="57" t="s">
        <v>27</v>
      </c>
      <c r="C26" s="230">
        <f>'территориальные объемы'!C26+'ДД и ПМО'!C26++'ФП, ФАП- 101-900 жителй'!C26+'ФП, ФАП- 901-1500 жителей'!C26+'ФП, ФАП- 1501-2000 жителей'!C26+'консультативные объемы'!C26+'мобильные поликлиника'!C26+'КДП и КДО'!C26+телемедицина!C26+'ЦАП - COVID-19'!C26</f>
        <v>0</v>
      </c>
      <c r="D26" s="230">
        <f>'территориальные объемы'!D26+'ДД и ПМО'!D26++'ФП, ФАП- 101-900 жителй'!D26+'ФП, ФАП- 901-1500 жителей'!D26+'ФП, ФАП- 1501-2000 жителей'!D26+'консультативные объемы'!D26+'мобильные поликлиника'!D26+'КДП и КДО'!D26+телемедицина!D26+'ЦАП - COVID-19'!D26</f>
        <v>0</v>
      </c>
      <c r="E26" s="74">
        <f t="shared" si="1"/>
        <v>0</v>
      </c>
      <c r="F26" s="23">
        <f t="shared" si="2"/>
        <v>0</v>
      </c>
      <c r="G26" s="230">
        <f>'территориальные объемы'!G26+'ДД и ПМО'!G26++'ФП, ФАП- 101-900 жителй'!G26+'ФП, ФАП- 901-1500 жителей'!G26+'ФП, ФАП- 1501-2000 жителей'!G26+'консультативные объемы'!G26+'мобильные поликлиника'!G26+'КДП и КДО'!G26+телемедицина!G26+'ЦАП - COVID-19'!G26</f>
        <v>0</v>
      </c>
      <c r="H26" s="230">
        <f>'территориальные объемы'!H26+'ДД и ПМО'!H26++'ФП, ФАП- 101-900 жителй'!H26+'ФП, ФАП- 901-1500 жителей'!H26+'ФП, ФАП- 1501-2000 жителей'!H26+'консультативные объемы'!H26+'мобильные поликлиника'!H26+'КДП и КДО'!H26+телемедицина!H26+'ЦАП - COVID-19'!H26</f>
        <v>0</v>
      </c>
      <c r="I26" s="230">
        <f>'территориальные объемы'!I26+'ДД и ПМО'!I26++'ФП, ФАП- 101-900 жителй'!I26+'ФП, ФАП- 901-1500 жителей'!I26+'ФП, ФАП- 1501-2000 жителей'!I26+'консультативные объемы'!I26+'мобильные поликлиника'!I26+'КДП и КДО'!I26+телемедицина!I26+'ЦАП - COVID-19'!I26</f>
        <v>0</v>
      </c>
      <c r="J26" s="27">
        <v>2.5</v>
      </c>
      <c r="K26" s="31">
        <f t="shared" si="3"/>
        <v>0</v>
      </c>
      <c r="L26" s="32">
        <f t="shared" si="21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9"/>
        <v>0</v>
      </c>
      <c r="V26" s="88">
        <f t="shared" si="23"/>
        <v>0</v>
      </c>
      <c r="W26" s="30">
        <f t="shared" si="9"/>
        <v>0</v>
      </c>
      <c r="X26" s="31">
        <f t="shared" si="10"/>
        <v>0</v>
      </c>
      <c r="Y26" s="31">
        <f t="shared" si="11"/>
        <v>0</v>
      </c>
      <c r="Z26" s="31">
        <f t="shared" si="12"/>
        <v>0</v>
      </c>
      <c r="AA26" s="31">
        <f t="shared" si="0"/>
        <v>0</v>
      </c>
      <c r="AB26" s="31">
        <f t="shared" si="13"/>
        <v>0</v>
      </c>
      <c r="AC26" s="31">
        <f t="shared" si="14"/>
        <v>0</v>
      </c>
      <c r="AD26" s="31">
        <f t="shared" si="15"/>
        <v>0</v>
      </c>
      <c r="AE26" s="31">
        <f t="shared" si="16"/>
        <v>0</v>
      </c>
      <c r="AF26" s="28">
        <v>3750</v>
      </c>
      <c r="AG26" s="91">
        <f t="shared" si="17"/>
        <v>0</v>
      </c>
      <c r="AK26" s="105"/>
    </row>
    <row r="27" spans="1:37" s="55" customFormat="1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30">
        <f>'территориальные объемы'!M27+'ДД и ПМО'!M27++'ФП, ФАП- 101-900 жителй'!M27+'ФП, ФАП- 901-1500 жителей'!M27+'ФП, ФАП- 1501-2000 жителей'!M27+'консультативные объемы'!M27+'мобильные поликлиника'!M27+'КДП и КДО'!M27+телемедицина!M27+'ЦАП - COVID-19'!M27</f>
        <v>0</v>
      </c>
      <c r="N27" s="230">
        <f>'территориальные объемы'!N27+'ДД и ПМО'!N27++'ФП, ФАП- 101-900 жителй'!N27+'ФП, ФАП- 901-1500 жителей'!N27+'ФП, ФАП- 1501-2000 жителей'!N27+'консультативные объемы'!N27+'мобильные поликлиника'!N27+'КДП и КДО'!N27+телемедицина!N27+'ЦАП - COVID-19'!N27</f>
        <v>0</v>
      </c>
      <c r="O27" s="74">
        <f>M27+N27</f>
        <v>0</v>
      </c>
      <c r="P27" s="23">
        <f>Q27+R27</f>
        <v>1812</v>
      </c>
      <c r="Q27" s="230">
        <f>'территориальные объемы'!Q27+'ДД и ПМО'!Q27++'ФП, ФАП- 101-900 жителй'!Q27+'ФП, ФАП- 901-1500 жителей'!Q27+'ФП, ФАП- 1501-2000 жителей'!Q27+'консультативные объемы'!Q27+'мобильные поликлиника'!Q27+'КДП и КДО'!Q27+телемедицина!Q27+'ЦАП - COVID-19'!Q27</f>
        <v>0</v>
      </c>
      <c r="R27" s="230">
        <f>'территориальные объемы'!R27+'ДД и ПМО'!R27++'ФП, ФАП- 101-900 жителй'!R27+'ФП, ФАП- 901-1500 жителей'!R27+'ФП, ФАП- 1501-2000 жителей'!R27+'консультативные объемы'!R27+'мобильные поликлиника'!R27+'КДП и КДО'!R27+телемедицина!R27+'ЦАП - COVID-19'!R27</f>
        <v>1812</v>
      </c>
      <c r="S27" s="230">
        <f>'территориальные объемы'!S27+'ДД и ПМО'!S27++'ФП, ФАП- 101-900 жителй'!S27+'ФП, ФАП- 901-1500 жителей'!S27+'ФП, ФАП- 1501-2000 жителей'!S27+'консультативные объемы'!S27+'мобильные поликлиника'!S27+'КДП и КДО'!S27+телемедицина!S27+'ЦАП - COVID-19'!S27</f>
        <v>150</v>
      </c>
      <c r="T27" s="27">
        <v>2.5</v>
      </c>
      <c r="U27" s="31">
        <f>ROUND(S27*T27,0)</f>
        <v>375</v>
      </c>
      <c r="V27" s="88">
        <f>O27+P27+U27</f>
        <v>2187</v>
      </c>
      <c r="W27" s="30">
        <f t="shared" ref="W27:AC27" si="24">C27+M27</f>
        <v>0</v>
      </c>
      <c r="X27" s="31">
        <f t="shared" si="24"/>
        <v>0</v>
      </c>
      <c r="Y27" s="31">
        <f t="shared" si="24"/>
        <v>0</v>
      </c>
      <c r="Z27" s="31">
        <f t="shared" si="24"/>
        <v>1812</v>
      </c>
      <c r="AA27" s="31">
        <f t="shared" si="24"/>
        <v>0</v>
      </c>
      <c r="AB27" s="31">
        <f t="shared" si="24"/>
        <v>1812</v>
      </c>
      <c r="AC27" s="31">
        <f t="shared" si="24"/>
        <v>150</v>
      </c>
      <c r="AD27" s="31">
        <f>K27+U27</f>
        <v>375</v>
      </c>
      <c r="AE27" s="31">
        <f>L27+V27</f>
        <v>2187</v>
      </c>
      <c r="AF27" s="28">
        <v>3750</v>
      </c>
      <c r="AG27" s="91">
        <f t="shared" si="17"/>
        <v>0.57999999999999996</v>
      </c>
      <c r="AK27" s="105"/>
    </row>
    <row r="28" spans="1:37" s="55" customFormat="1">
      <c r="A28" s="123">
        <v>162</v>
      </c>
      <c r="B28" s="56" t="s">
        <v>28</v>
      </c>
      <c r="C28" s="230">
        <f>'территориальные объемы'!C28+'ДД и ПМО'!C28++'ФП, ФАП- 101-900 жителй'!C28+'ФП, ФАП- 901-1500 жителей'!C28+'ФП, ФАП- 1501-2000 жителей'!C28+'консультативные объемы'!C28+'мобильные поликлиника'!C28+'КДП и КДО'!C28+телемедицина!C28+'ЦАП - COVID-19'!C28</f>
        <v>0</v>
      </c>
      <c r="D28" s="230">
        <f>'территориальные объемы'!D28+'ДД и ПМО'!D28++'ФП, ФАП- 101-900 жителй'!D28+'ФП, ФАП- 901-1500 жителей'!D28+'ФП, ФАП- 1501-2000 жителей'!D28+'консультативные объемы'!D28+'мобильные поликлиника'!D28+'КДП и КДО'!D28+телемедицина!D28+'ЦАП - COVID-19'!D28</f>
        <v>0</v>
      </c>
      <c r="E28" s="74">
        <f t="shared" si="1"/>
        <v>0</v>
      </c>
      <c r="F28" s="23">
        <f t="shared" si="2"/>
        <v>0</v>
      </c>
      <c r="G28" s="230">
        <f>'территориальные объемы'!G28+'ДД и ПМО'!G28++'ФП, ФАП- 101-900 жителй'!G28+'ФП, ФАП- 901-1500 жителей'!G28+'ФП, ФАП- 1501-2000 жителей'!G28+'консультативные объемы'!G28+'мобильные поликлиника'!G28+'КДП и КДО'!G28+телемедицина!G28+'ЦАП - COVID-19'!G28</f>
        <v>0</v>
      </c>
      <c r="H28" s="230">
        <f>'территориальные объемы'!H28+'ДД и ПМО'!H28++'ФП, ФАП- 101-900 жителй'!H28+'ФП, ФАП- 901-1500 жителей'!H28+'ФП, ФАП- 1501-2000 жителей'!H28+'консультативные объемы'!H28+'мобильные поликлиника'!H28+'КДП и КДО'!H28+телемедицина!H28+'ЦАП - COVID-19'!H28</f>
        <v>0</v>
      </c>
      <c r="I28" s="230">
        <f>'территориальные объемы'!I28+'ДД и ПМО'!I28++'ФП, ФАП- 101-900 жителй'!I28+'ФП, ФАП- 901-1500 жителей'!I28+'ФП, ФАП- 1501-2000 жителей'!I28+'консультативные объемы'!I28+'мобильные поликлиника'!I28+'КДП и КДО'!I28+телемедицина!I28+'ЦАП - COVID-19'!I28</f>
        <v>0</v>
      </c>
      <c r="J28" s="29">
        <v>4.0999999999999996</v>
      </c>
      <c r="K28" s="31">
        <f t="shared" si="3"/>
        <v>0</v>
      </c>
      <c r="L28" s="32">
        <f t="shared" si="21"/>
        <v>0</v>
      </c>
      <c r="M28" s="230">
        <f>'территориальные объемы'!M28+'ДД и ПМО'!M28++'ФП, ФАП- 101-900 жителй'!M28+'ФП, ФАП- 901-1500 жителей'!M28+'ФП, ФАП- 1501-2000 жителей'!M28+'консультативные объемы'!M28+'мобильные поликлиника'!M28+'КДП и КДО'!M28+телемедицина!M28+'ЦАП - COVID-19'!M28</f>
        <v>8500</v>
      </c>
      <c r="N28" s="230">
        <f>'территориальные объемы'!N28+'ДД и ПМО'!N28++'ФП, ФАП- 101-900 жителй'!N28+'ФП, ФАП- 901-1500 жителей'!N28+'ФП, ФАП- 1501-2000 жителей'!N28+'консультативные объемы'!N28+'мобильные поликлиника'!N28+'КДП и КДО'!N28+телемедицина!N28+'ЦАП - COVID-19'!N28</f>
        <v>0</v>
      </c>
      <c r="O28" s="74">
        <f t="shared" si="22"/>
        <v>8500</v>
      </c>
      <c r="P28" s="23">
        <f t="shared" si="6"/>
        <v>3759</v>
      </c>
      <c r="Q28" s="230">
        <f>'территориальные объемы'!Q28+'ДД и ПМО'!Q28++'ФП, ФАП- 101-900 жителй'!Q28+'ФП, ФАП- 901-1500 жителей'!Q28+'ФП, ФАП- 1501-2000 жителей'!Q28+'консультативные объемы'!Q28+'мобильные поликлиника'!Q28+'КДП и КДО'!Q28+телемедицина!Q28+'ЦАП - COVID-19'!Q28</f>
        <v>0</v>
      </c>
      <c r="R28" s="230">
        <f>'территориальные объемы'!R28+'ДД и ПМО'!R28++'ФП, ФАП- 101-900 жителй'!R28+'ФП, ФАП- 901-1500 жителей'!R28+'ФП, ФАП- 1501-2000 жителей'!R28+'консультативные объемы'!R28+'мобильные поликлиника'!R28+'КДП и КДО'!R28+телемедицина!R28+'ЦАП - COVID-19'!R28</f>
        <v>3759</v>
      </c>
      <c r="S28" s="230">
        <f>'территориальные объемы'!S28+'ДД и ПМО'!S28++'ФП, ФАП- 101-900 жителй'!S28+'ФП, ФАП- 901-1500 жителей'!S28+'ФП, ФАП- 1501-2000 жителей'!S28+'консультативные объемы'!S28+'мобильные поликлиника'!S28+'КДП и КДО'!S28+телемедицина!S28+'ЦАП - COVID-19'!S28</f>
        <v>700</v>
      </c>
      <c r="T28" s="29">
        <v>4.0999999999999996</v>
      </c>
      <c r="U28" s="31">
        <f t="shared" si="19"/>
        <v>2870</v>
      </c>
      <c r="V28" s="88">
        <f t="shared" si="23"/>
        <v>15129</v>
      </c>
      <c r="W28" s="30">
        <f t="shared" si="9"/>
        <v>8500</v>
      </c>
      <c r="X28" s="31">
        <f t="shared" si="10"/>
        <v>0</v>
      </c>
      <c r="Y28" s="31">
        <f t="shared" si="11"/>
        <v>8500</v>
      </c>
      <c r="Z28" s="31">
        <f t="shared" si="12"/>
        <v>3759</v>
      </c>
      <c r="AA28" s="31">
        <f t="shared" si="0"/>
        <v>0</v>
      </c>
      <c r="AB28" s="31">
        <f t="shared" si="13"/>
        <v>3759</v>
      </c>
      <c r="AC28" s="31">
        <f t="shared" si="14"/>
        <v>700</v>
      </c>
      <c r="AD28" s="31">
        <f t="shared" si="15"/>
        <v>2870</v>
      </c>
      <c r="AE28" s="31">
        <f t="shared" si="16"/>
        <v>15129</v>
      </c>
      <c r="AF28" s="28">
        <v>4910</v>
      </c>
      <c r="AG28" s="91">
        <f t="shared" si="17"/>
        <v>3.08</v>
      </c>
      <c r="AH28"/>
      <c r="AI28"/>
      <c r="AK28" s="105"/>
    </row>
    <row r="29" spans="1:37" s="55" customFormat="1">
      <c r="A29" s="123">
        <v>96</v>
      </c>
      <c r="B29" s="56" t="s">
        <v>232</v>
      </c>
      <c r="C29" s="230">
        <f>'территориальные объемы'!C29+'ДД и ПМО'!C29++'ФП, ФАП- 101-900 жителй'!C29+'ФП, ФАП- 901-1500 жителей'!C29+'ФП, ФАП- 1501-2000 жителей'!C29+'консультативные объемы'!C29+'мобильные поликлиника'!C29+'КДП и КДО'!C29+телемедицина!C29+'ЦАП - COVID-19'!C29</f>
        <v>0</v>
      </c>
      <c r="D29" s="230">
        <f>'территориальные объемы'!D29+'ДД и ПМО'!D29++'ФП, ФАП- 101-900 жителй'!D29+'ФП, ФАП- 901-1500 жителей'!D29+'ФП, ФАП- 1501-2000 жителей'!D29+'консультативные объемы'!D29+'мобильные поликлиника'!D29+'КДП и КДО'!D29+телемедицина!D29+'ЦАП - COVID-19'!D29</f>
        <v>0</v>
      </c>
      <c r="E29" s="74">
        <f>C29+D29</f>
        <v>0</v>
      </c>
      <c r="F29" s="23">
        <f>G29+H29</f>
        <v>0</v>
      </c>
      <c r="G29" s="230">
        <f>'территориальные объемы'!G29+'ДД и ПМО'!G29++'ФП, ФАП- 101-900 жителй'!G29+'ФП, ФАП- 901-1500 жителей'!G29+'ФП, ФАП- 1501-2000 жителей'!G29+'консультативные объемы'!G29+'мобильные поликлиника'!G29+'КДП и КДО'!G29+телемедицина!G29+'ЦАП - COVID-19'!G29</f>
        <v>0</v>
      </c>
      <c r="H29" s="230">
        <f>'территориальные объемы'!H29+'ДД и ПМО'!H29++'ФП, ФАП- 101-900 жителй'!H29+'ФП, ФАП- 901-1500 жителей'!H29+'ФП, ФАП- 1501-2000 жителей'!H29+'консультативные объемы'!H29+'мобильные поликлиника'!H29+'КДП и КДО'!H29+телемедицина!H29+'ЦАП - COVID-19'!H29</f>
        <v>0</v>
      </c>
      <c r="I29" s="230">
        <f>'территориальные объемы'!I29+'ДД и ПМО'!I29++'ФП, ФАП- 101-900 жителй'!I29+'ФП, ФАП- 901-1500 жителей'!I29+'ФП, ФАП- 1501-2000 жителей'!I29+'консультативные объемы'!I29+'мобильные поликлиника'!I29+'КДП и КДО'!I29+телемедицина!I29+'ЦАП - COVID-19'!I29</f>
        <v>0</v>
      </c>
      <c r="J29" s="29">
        <v>4.0999999999999996</v>
      </c>
      <c r="K29" s="31">
        <f>ROUND(I29*J29,0)</f>
        <v>0</v>
      </c>
      <c r="L29" s="32">
        <f>E29+F29+K29</f>
        <v>0</v>
      </c>
      <c r="M29" s="230">
        <f>'территориальные объемы'!M29+'ДД и ПМО'!M29++'ФП, ФАП- 101-900 жителй'!M29+'ФП, ФАП- 901-1500 жителей'!M29+'ФП, ФАП- 1501-2000 жителей'!M29+'консультативные объемы'!M29+'мобильные поликлиника'!M29+'КДП и КДО'!M29+телемедицина!M29+'ЦАП - COVID-19'!M29</f>
        <v>0</v>
      </c>
      <c r="N29" s="230">
        <f>'территориальные объемы'!N29+'ДД и ПМО'!N29++'ФП, ФАП- 101-900 жителй'!N29+'ФП, ФАП- 901-1500 жителей'!N29+'ФП, ФАП- 1501-2000 жителей'!N29+'консультативные объемы'!N29+'мобильные поликлиника'!N29+'КДП и КДО'!N29+телемедицина!N29+'ЦАП - COVID-19'!N29</f>
        <v>0</v>
      </c>
      <c r="O29" s="74">
        <f>M29+N29</f>
        <v>0</v>
      </c>
      <c r="P29" s="23">
        <f>Q29+R29</f>
        <v>370</v>
      </c>
      <c r="Q29" s="230">
        <f>'территориальные объемы'!Q29+'ДД и ПМО'!Q29++'ФП, ФАП- 101-900 жителй'!Q29+'ФП, ФАП- 901-1500 жителей'!Q29+'ФП, ФАП- 1501-2000 жителей'!Q29+'консультативные объемы'!Q29+'мобильные поликлиника'!Q29+'КДП и КДО'!Q29+телемедицина!Q29+'ЦАП - COVID-19'!Q29</f>
        <v>0</v>
      </c>
      <c r="R29" s="230">
        <f>'территориальные объемы'!R29+'ДД и ПМО'!R29++'ФП, ФАП- 101-900 жителй'!R29+'ФП, ФАП- 901-1500 жителей'!R29+'ФП, ФАП- 1501-2000 жителей'!R29+'консультативные объемы'!R29+'мобильные поликлиника'!R29+'КДП и КДО'!R29+телемедицина!R29+'ЦАП - COVID-19'!R29</f>
        <v>370</v>
      </c>
      <c r="S29" s="230">
        <f>'территориальные объемы'!S29+'ДД и ПМО'!S29++'ФП, ФАП- 101-900 жителй'!S29+'ФП, ФАП- 901-1500 жителей'!S29+'ФП, ФАП- 1501-2000 жителей'!S29+'консультативные объемы'!S29+'мобильные поликлиника'!S29+'КДП и КДО'!S29+телемедицина!S29+'ЦАП - COVID-19'!S29</f>
        <v>0</v>
      </c>
      <c r="T29" s="29">
        <v>4.0999999999999996</v>
      </c>
      <c r="U29" s="31">
        <f>ROUND(S29*T29,0)</f>
        <v>0</v>
      </c>
      <c r="V29" s="88">
        <f>O29+P29+U29</f>
        <v>370</v>
      </c>
      <c r="W29" s="30">
        <f t="shared" ref="W29:AC29" si="25">C29+M29</f>
        <v>0</v>
      </c>
      <c r="X29" s="31">
        <f t="shared" si="25"/>
        <v>0</v>
      </c>
      <c r="Y29" s="31">
        <f t="shared" si="25"/>
        <v>0</v>
      </c>
      <c r="Z29" s="31">
        <f t="shared" si="25"/>
        <v>370</v>
      </c>
      <c r="AA29" s="31">
        <f t="shared" si="25"/>
        <v>0</v>
      </c>
      <c r="AB29" s="31">
        <f t="shared" si="25"/>
        <v>370</v>
      </c>
      <c r="AC29" s="31">
        <f t="shared" si="25"/>
        <v>0</v>
      </c>
      <c r="AD29" s="31">
        <f>K29+U29</f>
        <v>0</v>
      </c>
      <c r="AE29" s="31">
        <f>L29+V29</f>
        <v>370</v>
      </c>
      <c r="AF29" s="28">
        <v>4910</v>
      </c>
      <c r="AG29" s="91">
        <f>IFERROR(ROUND(AE29/AF29,2),"")</f>
        <v>0.08</v>
      </c>
      <c r="AH29"/>
      <c r="AI29"/>
      <c r="AK29" s="105"/>
    </row>
    <row r="30" spans="1:37" s="55" customFormat="1">
      <c r="A30" s="123">
        <v>65</v>
      </c>
      <c r="B30" s="56" t="s">
        <v>29</v>
      </c>
      <c r="C30" s="230">
        <f>'территориальные объемы'!C30+'ДД и ПМО'!C30++'ФП, ФАП- 101-900 жителй'!C30+'ФП, ФАП- 901-1500 жителей'!C30+'ФП, ФАП- 1501-2000 жителей'!C30+'консультативные объемы'!C30+'мобильные поликлиника'!C30+'КДП и КДО'!C30+телемедицина!C30+'ЦАП - COVID-19'!C30</f>
        <v>0</v>
      </c>
      <c r="D30" s="230">
        <f>'территориальные объемы'!D30+'ДД и ПМО'!D30++'ФП, ФАП- 101-900 жителй'!D30+'ФП, ФАП- 901-1500 жителей'!D30+'ФП, ФАП- 1501-2000 жителей'!D30+'консультативные объемы'!D30+'мобильные поликлиника'!D30+'КДП и КДО'!D30+телемедицина!D30+'ЦАП - COVID-19'!D30</f>
        <v>0</v>
      </c>
      <c r="E30" s="74">
        <f t="shared" si="1"/>
        <v>0</v>
      </c>
      <c r="F30" s="23">
        <f t="shared" si="2"/>
        <v>0</v>
      </c>
      <c r="G30" s="230">
        <f>'территориальные объемы'!G30+'ДД и ПМО'!G30++'ФП, ФАП- 101-900 жителй'!G30+'ФП, ФАП- 901-1500 жителей'!G30+'ФП, ФАП- 1501-2000 жителей'!G30+'консультативные объемы'!G30+'мобильные поликлиника'!G30+'КДП и КДО'!G30+телемедицина!G30+'ЦАП - COVID-19'!G30</f>
        <v>0</v>
      </c>
      <c r="H30" s="230">
        <f>'территориальные объемы'!H30+'ДД и ПМО'!H30++'ФП, ФАП- 101-900 жителй'!H30+'ФП, ФАП- 901-1500 жителей'!H30+'ФП, ФАП- 1501-2000 жителей'!H30+'консультативные объемы'!H30+'мобильные поликлиника'!H30+'КДП и КДО'!H30+телемедицина!H30+'ЦАП - COVID-19'!H30</f>
        <v>0</v>
      </c>
      <c r="I30" s="230">
        <f>'территориальные объемы'!I30+'ДД и ПМО'!I30++'ФП, ФАП- 101-900 жителй'!I30+'ФП, ФАП- 901-1500 жителей'!I30+'ФП, ФАП- 1501-2000 жителей'!I30+'консультативные объемы'!I30+'мобильные поликлиника'!I30+'КДП и КДО'!I30+телемедицина!I30+'ЦАП - COVID-19'!I30</f>
        <v>0</v>
      </c>
      <c r="J30" s="29">
        <v>3.8</v>
      </c>
      <c r="K30" s="31">
        <f t="shared" si="3"/>
        <v>0</v>
      </c>
      <c r="L30" s="32">
        <f t="shared" si="21"/>
        <v>0</v>
      </c>
      <c r="M30" s="230">
        <f>'территориальные объемы'!M30+'ДД и ПМО'!M30++'ФП, ФАП- 101-900 жителй'!M30+'ФП, ФАП- 901-1500 жителей'!M30+'ФП, ФАП- 1501-2000 жителей'!M30+'консультативные объемы'!M30+'мобильные поликлиника'!M30+'КДП и КДО'!M30+телемедицина!M30+'ЦАП - COVID-19'!M30</f>
        <v>2507</v>
      </c>
      <c r="N30" s="230">
        <f>'территориальные объемы'!N30+'ДД и ПМО'!N30++'ФП, ФАП- 101-900 жителй'!N30+'ФП, ФАП- 901-1500 жителей'!N30+'ФП, ФАП- 1501-2000 жителей'!N30+'консультативные объемы'!N30+'мобильные поликлиника'!N30+'КДП и КДО'!N30+телемедицина!N30+'ЦАП - COVID-19'!N30</f>
        <v>0</v>
      </c>
      <c r="O30" s="74">
        <f t="shared" si="22"/>
        <v>2507</v>
      </c>
      <c r="P30" s="23">
        <f t="shared" si="6"/>
        <v>1859</v>
      </c>
      <c r="Q30" s="230">
        <f>'территориальные объемы'!Q30+'ДД и ПМО'!Q30++'ФП, ФАП- 101-900 жителй'!Q30+'ФП, ФАП- 901-1500 жителей'!Q30+'ФП, ФАП- 1501-2000 жителей'!Q30+'консультативные объемы'!Q30+'мобильные поликлиника'!Q30+'КДП и КДО'!Q30+телемедицина!Q30+'ЦАП - COVID-19'!Q30</f>
        <v>0</v>
      </c>
      <c r="R30" s="230">
        <f>'территориальные объемы'!R30+'ДД и ПМО'!R30++'ФП, ФАП- 101-900 жителй'!R30+'ФП, ФАП- 901-1500 жителей'!R30+'ФП, ФАП- 1501-2000 жителей'!R30+'консультативные объемы'!R30+'мобильные поликлиника'!R30+'КДП и КДО'!R30+телемедицина!R30+'ЦАП - COVID-19'!R30</f>
        <v>1859</v>
      </c>
      <c r="S30" s="230">
        <f>'территориальные объемы'!S30+'ДД и ПМО'!S30++'ФП, ФАП- 101-900 жителй'!S30+'ФП, ФАП- 901-1500 жителей'!S30+'ФП, ФАП- 1501-2000 жителей'!S30+'консультативные объемы'!S30+'мобильные поликлиника'!S30+'КДП и КДО'!S30+телемедицина!S30+'ЦАП - COVID-19'!S30</f>
        <v>1450</v>
      </c>
      <c r="T30" s="29">
        <v>3.8</v>
      </c>
      <c r="U30" s="31">
        <f t="shared" si="19"/>
        <v>5510</v>
      </c>
      <c r="V30" s="88">
        <f t="shared" si="23"/>
        <v>9876</v>
      </c>
      <c r="W30" s="30">
        <f t="shared" si="9"/>
        <v>2507</v>
      </c>
      <c r="X30" s="31">
        <f t="shared" si="10"/>
        <v>0</v>
      </c>
      <c r="Y30" s="31">
        <f t="shared" si="11"/>
        <v>2507</v>
      </c>
      <c r="Z30" s="31">
        <f t="shared" si="12"/>
        <v>1859</v>
      </c>
      <c r="AA30" s="31">
        <f t="shared" si="0"/>
        <v>0</v>
      </c>
      <c r="AB30" s="31">
        <f t="shared" si="13"/>
        <v>1859</v>
      </c>
      <c r="AC30" s="31">
        <f t="shared" si="14"/>
        <v>1450</v>
      </c>
      <c r="AD30" s="31">
        <f t="shared" si="15"/>
        <v>5510</v>
      </c>
      <c r="AE30" s="31">
        <f t="shared" si="16"/>
        <v>9876</v>
      </c>
      <c r="AF30" s="28">
        <v>4870</v>
      </c>
      <c r="AG30" s="91">
        <f t="shared" si="17"/>
        <v>2.0299999999999998</v>
      </c>
      <c r="AH30"/>
      <c r="AI30"/>
      <c r="AK30" s="105"/>
    </row>
    <row r="31" spans="1:37" s="55" customFormat="1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21"/>
        <v>0</v>
      </c>
      <c r="M31" s="83">
        <f>M32+M33</f>
        <v>9000</v>
      </c>
      <c r="N31" s="8">
        <f>N32+N33</f>
        <v>0</v>
      </c>
      <c r="O31" s="74">
        <f t="shared" si="22"/>
        <v>9000</v>
      </c>
      <c r="P31" s="23">
        <f t="shared" si="6"/>
        <v>2743</v>
      </c>
      <c r="Q31" s="8">
        <f>Q32+Q33</f>
        <v>0</v>
      </c>
      <c r="R31" s="8">
        <f>R32+R33</f>
        <v>2743</v>
      </c>
      <c r="S31" s="8">
        <f>S32+S33</f>
        <v>50</v>
      </c>
      <c r="T31" s="27">
        <v>2.8</v>
      </c>
      <c r="U31" s="8">
        <f>U32+U33</f>
        <v>140</v>
      </c>
      <c r="V31" s="89">
        <f>V32+V33</f>
        <v>11883</v>
      </c>
      <c r="W31" s="30">
        <f t="shared" si="9"/>
        <v>9000</v>
      </c>
      <c r="X31" s="31">
        <f t="shared" si="10"/>
        <v>0</v>
      </c>
      <c r="Y31" s="31">
        <f t="shared" si="11"/>
        <v>9000</v>
      </c>
      <c r="Z31" s="31">
        <f t="shared" si="12"/>
        <v>2743</v>
      </c>
      <c r="AA31" s="31">
        <f t="shared" si="0"/>
        <v>0</v>
      </c>
      <c r="AB31" s="31">
        <f t="shared" si="13"/>
        <v>2743</v>
      </c>
      <c r="AC31" s="31">
        <f t="shared" si="14"/>
        <v>50</v>
      </c>
      <c r="AD31" s="31">
        <f t="shared" si="15"/>
        <v>140</v>
      </c>
      <c r="AE31" s="31">
        <f t="shared" si="16"/>
        <v>11883</v>
      </c>
      <c r="AF31" s="28">
        <v>3200</v>
      </c>
      <c r="AG31" s="91">
        <f t="shared" si="17"/>
        <v>3.71</v>
      </c>
      <c r="AK31" s="105"/>
    </row>
    <row r="32" spans="1:37" s="55" customFormat="1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30">
        <f>'территориальные объемы'!M32+'ДД и ПМО'!M32++'ФП, ФАП- 101-900 жителй'!M32+'ФП, ФАП- 901-1500 жителей'!M32+'ФП, ФАП- 1501-2000 жителей'!M32+'консультативные объемы'!M32+'мобильные поликлиника'!M32+'КДП и КДО'!M32+телемедицина!M32+'ЦАП - COVID-19'!M32</f>
        <v>9000</v>
      </c>
      <c r="N32" s="230">
        <f>'территориальные объемы'!N32+'ДД и ПМО'!N32++'ФП, ФАП- 101-900 жителй'!N32+'ФП, ФАП- 901-1500 жителей'!N32+'ФП, ФАП- 1501-2000 жителей'!N32+'консультативные объемы'!N32+'мобильные поликлиника'!N32+'КДП и КДО'!N32+телемедицина!N32+'ЦАП - COVID-19'!N32</f>
        <v>0</v>
      </c>
      <c r="O32" s="74">
        <f t="shared" si="22"/>
        <v>9000</v>
      </c>
      <c r="P32" s="23">
        <f t="shared" si="6"/>
        <v>2743</v>
      </c>
      <c r="Q32" s="230">
        <f>'территориальные объемы'!Q32+'ДД и ПМО'!Q32++'ФП, ФАП- 101-900 жителй'!Q32+'ФП, ФАП- 901-1500 жителей'!Q32+'ФП, ФАП- 1501-2000 жителей'!Q32+'консультативные объемы'!Q32+'мобильные поликлиника'!Q32+'КДП и КДО'!Q32+телемедицина!Q32+'ЦАП - COVID-19'!Q32</f>
        <v>0</v>
      </c>
      <c r="R32" s="230">
        <f>'территориальные объемы'!R32+'ДД и ПМО'!R32++'ФП, ФАП- 101-900 жителй'!R32+'ФП, ФАП- 901-1500 жителей'!R32+'ФП, ФАП- 1501-2000 жителей'!R32+'консультативные объемы'!R32+'мобильные поликлиника'!R32+'КДП и КДО'!R32+телемедицина!R32+'ЦАП - COVID-19'!R32</f>
        <v>2743</v>
      </c>
      <c r="S32" s="230">
        <f>'территориальные объемы'!S32+'ДД и ПМО'!S32++'ФП, ФАП- 101-900 жителй'!S32+'ФП, ФАП- 901-1500 жителей'!S32+'ФП, ФАП- 1501-2000 жителей'!S32+'консультативные объемы'!S32+'мобильные поликлиника'!S32+'КДП и КДО'!S32+телемедицина!S32+'ЦАП - COVID-19'!S32</f>
        <v>50</v>
      </c>
      <c r="T32" s="27">
        <v>2.8</v>
      </c>
      <c r="U32" s="31">
        <f>ROUND(S32*T32,0)</f>
        <v>140</v>
      </c>
      <c r="V32" s="88">
        <f>O32+P32+U32</f>
        <v>11883</v>
      </c>
      <c r="W32" s="30">
        <f t="shared" si="9"/>
        <v>9000</v>
      </c>
      <c r="X32" s="31">
        <f t="shared" si="10"/>
        <v>0</v>
      </c>
      <c r="Y32" s="31">
        <f t="shared" si="11"/>
        <v>9000</v>
      </c>
      <c r="Z32" s="31">
        <f t="shared" si="12"/>
        <v>2743</v>
      </c>
      <c r="AA32" s="31">
        <f t="shared" si="0"/>
        <v>0</v>
      </c>
      <c r="AB32" s="31">
        <f t="shared" si="13"/>
        <v>2743</v>
      </c>
      <c r="AC32" s="31">
        <f t="shared" si="14"/>
        <v>50</v>
      </c>
      <c r="AD32" s="31">
        <f t="shared" si="15"/>
        <v>140</v>
      </c>
      <c r="AE32" s="31">
        <f t="shared" si="16"/>
        <v>11883</v>
      </c>
      <c r="AF32" s="28">
        <v>3200</v>
      </c>
      <c r="AG32" s="91">
        <f t="shared" si="17"/>
        <v>3.71</v>
      </c>
      <c r="AK32" s="105"/>
    </row>
    <row r="33" spans="1:37" s="55" customFormat="1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30">
        <f>'территориальные объемы'!M33+'ДД и ПМО'!M33++'ФП, ФАП- 101-900 жителй'!M33+'ФП, ФАП- 901-1500 жителей'!M33+'ФП, ФАП- 1501-2000 жителей'!M33+'консультативные объемы'!M33+'мобильные поликлиника'!M33+'КДП и КДО'!M33+телемедицина!M33+'ЦАП - COVID-19'!M33</f>
        <v>0</v>
      </c>
      <c r="N33" s="230">
        <f>'территориальные объемы'!N33+'ДД и ПМО'!N33++'ФП, ФАП- 101-900 жителй'!N33+'ФП, ФАП- 901-1500 жителей'!N33+'ФП, ФАП- 1501-2000 жителей'!N33+'консультативные объемы'!N33+'мобильные поликлиника'!N33+'КДП и КДО'!N33+телемедицина!N33+'ЦАП - COVID-19'!N33</f>
        <v>0</v>
      </c>
      <c r="O33" s="74">
        <f t="shared" si="22"/>
        <v>0</v>
      </c>
      <c r="P33" s="23">
        <f t="shared" si="6"/>
        <v>0</v>
      </c>
      <c r="Q33" s="230">
        <f>'территориальные объемы'!Q33+'ДД и ПМО'!Q33++'ФП, ФАП- 101-900 жителй'!Q33+'ФП, ФАП- 901-1500 жителей'!Q33+'ФП, ФАП- 1501-2000 жителей'!Q33+'консультативные объемы'!Q33+'мобильные поликлиника'!Q33+'КДП и КДО'!Q33+телемедицина!Q33+'ЦАП - COVID-19'!Q33</f>
        <v>0</v>
      </c>
      <c r="R33" s="230">
        <f>'территориальные объемы'!R33+'ДД и ПМО'!R33++'ФП, ФАП- 101-900 жителй'!R33+'ФП, ФАП- 901-1500 жителей'!R33+'ФП, ФАП- 1501-2000 жителей'!R33+'консультативные объемы'!R33+'мобильные поликлиника'!R33+'КДП и КДО'!R33+телемедицина!R33+'ЦАП - COVID-19'!R33</f>
        <v>0</v>
      </c>
      <c r="S33" s="230">
        <f>'территориальные объемы'!S33+'ДД и ПМО'!S33++'ФП, ФАП- 101-900 жителй'!S33+'ФП, ФАП- 901-1500 жителей'!S33+'ФП, ФАП- 1501-2000 жителей'!S33+'консультативные объемы'!S33+'мобильные поликлиника'!S33+'КДП и КДО'!S33+телемедицина!S33+'ЦАП - COVID-19'!S33</f>
        <v>0</v>
      </c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10"/>
        <v>0</v>
      </c>
      <c r="Y33" s="31">
        <f t="shared" si="11"/>
        <v>0</v>
      </c>
      <c r="Z33" s="31">
        <f t="shared" si="12"/>
        <v>0</v>
      </c>
      <c r="AA33" s="31">
        <f t="shared" si="0"/>
        <v>0</v>
      </c>
      <c r="AB33" s="31">
        <f t="shared" si="13"/>
        <v>0</v>
      </c>
      <c r="AC33" s="31">
        <f t="shared" si="14"/>
        <v>0</v>
      </c>
      <c r="AD33" s="31">
        <f t="shared" si="15"/>
        <v>0</v>
      </c>
      <c r="AE33" s="31">
        <f t="shared" si="16"/>
        <v>0</v>
      </c>
      <c r="AF33" s="28">
        <v>3200</v>
      </c>
      <c r="AG33" s="91">
        <f t="shared" si="17"/>
        <v>0</v>
      </c>
      <c r="AK33" s="105"/>
    </row>
    <row r="34" spans="1:37" s="55" customFormat="1">
      <c r="A34" s="123">
        <v>75</v>
      </c>
      <c r="B34" s="56" t="s">
        <v>33</v>
      </c>
      <c r="C34" s="230">
        <f>'территориальные объемы'!C34+'ДД и ПМО'!C34++'ФП, ФАП- 101-900 жителй'!C34+'ФП, ФАП- 901-1500 жителей'!C34+'ФП, ФАП- 1501-2000 жителей'!C34+'консультативные объемы'!C34+'мобильные поликлиника'!C34+'КДП и КДО'!C34+телемедицина!C34+'ЦАП - COVID-19'!C34</f>
        <v>0</v>
      </c>
      <c r="D34" s="230">
        <f>'территориальные объемы'!D34+'ДД и ПМО'!D34++'ФП, ФАП- 101-900 жителй'!D34+'ФП, ФАП- 901-1500 жителей'!D34+'ФП, ФАП- 1501-2000 жителей'!D34+'консультативные объемы'!D34+'мобильные поликлиника'!D34+'КДП и КДО'!D34+телемедицина!D34+'ЦАП - COVID-19'!D34</f>
        <v>0</v>
      </c>
      <c r="E34" s="74">
        <f t="shared" si="1"/>
        <v>0</v>
      </c>
      <c r="F34" s="23">
        <f t="shared" si="2"/>
        <v>0</v>
      </c>
      <c r="G34" s="230">
        <f>'территориальные объемы'!G34+'ДД и ПМО'!G34++'ФП, ФАП- 101-900 жителй'!G34+'ФП, ФАП- 901-1500 жителей'!G34+'ФП, ФАП- 1501-2000 жителей'!G34+'консультативные объемы'!G34+'мобильные поликлиника'!G34+'КДП и КДО'!G34+телемедицина!G34+'ЦАП - COVID-19'!G34</f>
        <v>0</v>
      </c>
      <c r="H34" s="230">
        <f>'территориальные объемы'!H34+'ДД и ПМО'!H34++'ФП, ФАП- 101-900 жителй'!H34+'ФП, ФАП- 901-1500 жителей'!H34+'ФП, ФАП- 1501-2000 жителей'!H34+'консультативные объемы'!H34+'мобильные поликлиника'!H34+'КДП и КДО'!H34+телемедицина!H34+'ЦАП - COVID-19'!H34</f>
        <v>0</v>
      </c>
      <c r="I34" s="230">
        <f>'территориальные объемы'!I34+'ДД и ПМО'!I34++'ФП, ФАП- 101-900 жителй'!I34+'ФП, ФАП- 901-1500 жителей'!I34+'ФП, ФАП- 1501-2000 жителей'!I34+'консультативные объемы'!I34+'мобильные поликлиника'!I34+'КДП и КДО'!I34+телемедицина!I34+'ЦАП - COVID-19'!I34</f>
        <v>0</v>
      </c>
      <c r="J34" s="27">
        <v>2.5</v>
      </c>
      <c r="K34" s="31">
        <f t="shared" si="3"/>
        <v>0</v>
      </c>
      <c r="L34" s="32">
        <f t="shared" si="21"/>
        <v>0</v>
      </c>
      <c r="M34" s="230">
        <f>'территориальные объемы'!M34+'ДД и ПМО'!M34++'ФП, ФАП- 101-900 жителй'!M34+'ФП, ФАП- 901-1500 жителей'!M34+'ФП, ФАП- 1501-2000 жителей'!M34+'консультативные объемы'!M34+'мобильные поликлиника'!M34+'КДП и КДО'!M34+телемедицина!M34+'ЦАП - COVID-19'!M34</f>
        <v>0</v>
      </c>
      <c r="N34" s="230">
        <f>'территориальные объемы'!N34+'ДД и ПМО'!N34++'ФП, ФАП- 101-900 жителй'!N34+'ФП, ФАП- 901-1500 жителей'!N34+'ФП, ФАП- 1501-2000 жителей'!N34+'консультативные объемы'!N34+'мобильные поликлиника'!N34+'КДП и КДО'!N34+телемедицина!N34+'ЦАП - COVID-19'!N34</f>
        <v>0</v>
      </c>
      <c r="O34" s="74">
        <f t="shared" si="22"/>
        <v>0</v>
      </c>
      <c r="P34" s="23">
        <f t="shared" si="6"/>
        <v>2919</v>
      </c>
      <c r="Q34" s="230">
        <f>'территориальные объемы'!Q34+'ДД и ПМО'!Q34++'ФП, ФАП- 101-900 жителй'!Q34+'ФП, ФАП- 901-1500 жителей'!Q34+'ФП, ФАП- 1501-2000 жителей'!Q34+'консультативные объемы'!Q34+'мобильные поликлиника'!Q34+'КДП и КДО'!Q34+телемедицина!Q34+'ЦАП - COVID-19'!Q34</f>
        <v>0</v>
      </c>
      <c r="R34" s="230">
        <f>'территориальные объемы'!R34+'ДД и ПМО'!R34++'ФП, ФАП- 101-900 жителй'!R34+'ФП, ФАП- 901-1500 жителей'!R34+'ФП, ФАП- 1501-2000 жителей'!R34+'консультативные объемы'!R34+'мобильные поликлиника'!R34+'КДП и КДО'!R34+телемедицина!R34+'ЦАП - COVID-19'!R34</f>
        <v>2919</v>
      </c>
      <c r="S34" s="230">
        <f>'территориальные объемы'!S34+'ДД и ПМО'!S34++'ФП, ФАП- 101-900 жителй'!S34+'ФП, ФАП- 901-1500 жителей'!S34+'ФП, ФАП- 1501-2000 жителей'!S34+'консультативные объемы'!S34+'мобильные поликлиника'!S34+'КДП и КДО'!S34+телемедицина!S34+'ЦАП - COVID-19'!S34</f>
        <v>600</v>
      </c>
      <c r="T34" s="27">
        <v>2.5</v>
      </c>
      <c r="U34" s="31">
        <f>ROUND(S34*T34,0)</f>
        <v>1500</v>
      </c>
      <c r="V34" s="88">
        <f>O34+P34+U34</f>
        <v>4419</v>
      </c>
      <c r="W34" s="30">
        <f t="shared" si="9"/>
        <v>0</v>
      </c>
      <c r="X34" s="31">
        <f t="shared" si="10"/>
        <v>0</v>
      </c>
      <c r="Y34" s="31">
        <f t="shared" si="11"/>
        <v>0</v>
      </c>
      <c r="Z34" s="31">
        <f t="shared" si="12"/>
        <v>2919</v>
      </c>
      <c r="AA34" s="31">
        <f t="shared" si="0"/>
        <v>0</v>
      </c>
      <c r="AB34" s="31">
        <f t="shared" si="13"/>
        <v>2919</v>
      </c>
      <c r="AC34" s="31">
        <f t="shared" si="14"/>
        <v>600</v>
      </c>
      <c r="AD34" s="31">
        <f t="shared" si="15"/>
        <v>1500</v>
      </c>
      <c r="AE34" s="31">
        <f t="shared" si="16"/>
        <v>4419</v>
      </c>
      <c r="AF34" s="28">
        <v>2724</v>
      </c>
      <c r="AG34" s="91">
        <f t="shared" si="17"/>
        <v>1.62</v>
      </c>
      <c r="AH34"/>
      <c r="AI34"/>
      <c r="AK34" s="105"/>
    </row>
    <row r="35" spans="1:37" s="55" customFormat="1">
      <c r="A35" s="123">
        <v>77</v>
      </c>
      <c r="B35" s="56" t="s">
        <v>34</v>
      </c>
      <c r="C35" s="230">
        <f>'территориальные объемы'!C35+'ДД и ПМО'!C35++'ФП, ФАП- 101-900 жителй'!C35+'ФП, ФАП- 901-1500 жителей'!C35+'ФП, ФАП- 1501-2000 жителей'!C35+'консультативные объемы'!C35+'мобильные поликлиника'!C35+'КДП и КДО'!C35+телемедицина!C35+'ЦАП - COVID-19'!C35</f>
        <v>0</v>
      </c>
      <c r="D35" s="230">
        <f>'территориальные объемы'!D35+'ДД и ПМО'!D35++'ФП, ФАП- 101-900 жителй'!D35+'ФП, ФАП- 901-1500 жителей'!D35+'ФП, ФАП- 1501-2000 жителей'!D35+'консультативные объемы'!D35+'мобильные поликлиника'!D35+'КДП и КДО'!D35+телемедицина!D35+'ЦАП - COVID-19'!D35</f>
        <v>0</v>
      </c>
      <c r="E35" s="74">
        <f t="shared" si="1"/>
        <v>0</v>
      </c>
      <c r="F35" s="23">
        <f t="shared" si="2"/>
        <v>0</v>
      </c>
      <c r="G35" s="230">
        <f>'территориальные объемы'!G35+'ДД и ПМО'!G35++'ФП, ФАП- 101-900 жителй'!G35+'ФП, ФАП- 901-1500 жителей'!G35+'ФП, ФАП- 1501-2000 жителей'!G35+'консультативные объемы'!G35+'мобильные поликлиника'!G35+'КДП и КДО'!G35+телемедицина!G35+'ЦАП - COVID-19'!G35</f>
        <v>0</v>
      </c>
      <c r="H35" s="230">
        <f>'территориальные объемы'!H35+'ДД и ПМО'!H35++'ФП, ФАП- 101-900 жителй'!H35+'ФП, ФАП- 901-1500 жителей'!H35+'ФП, ФАП- 1501-2000 жителей'!H35+'консультативные объемы'!H35+'мобильные поликлиника'!H35+'КДП и КДО'!H35+телемедицина!H35+'ЦАП - COVID-19'!H35</f>
        <v>0</v>
      </c>
      <c r="I35" s="230">
        <f>'территориальные объемы'!I35+'ДД и ПМО'!I35++'ФП, ФАП- 101-900 жителй'!I35+'ФП, ФАП- 901-1500 жителей'!I35+'ФП, ФАП- 1501-2000 жителей'!I35+'консультативные объемы'!I35+'мобильные поликлиника'!I35+'КДП и КДО'!I35+телемедицина!I35+'ЦАП - COVID-19'!I35</f>
        <v>0</v>
      </c>
      <c r="J35" s="27">
        <v>2.2000000000000002</v>
      </c>
      <c r="K35" s="31">
        <f t="shared" si="3"/>
        <v>0</v>
      </c>
      <c r="L35" s="32">
        <f t="shared" si="21"/>
        <v>0</v>
      </c>
      <c r="M35" s="230">
        <f>'территориальные объемы'!M35+'ДД и ПМО'!M35++'ФП, ФАП- 101-900 жителй'!M35+'ФП, ФАП- 901-1500 жителей'!M35+'ФП, ФАП- 1501-2000 жителей'!M35+'консультативные объемы'!M35+'мобильные поликлиника'!M35+'КДП и КДО'!M35+телемедицина!M35+'ЦАП - COVID-19'!M35</f>
        <v>0</v>
      </c>
      <c r="N35" s="230">
        <f>'территориальные объемы'!N35+'ДД и ПМО'!N35++'ФП, ФАП- 101-900 жителй'!N35+'ФП, ФАП- 901-1500 жителей'!N35+'ФП, ФАП- 1501-2000 жителей'!N35+'консультативные объемы'!N35+'мобильные поликлиника'!N35+'КДП и КДО'!N35+телемедицина!N35+'ЦАП - COVID-19'!N35</f>
        <v>0</v>
      </c>
      <c r="O35" s="74">
        <f t="shared" si="22"/>
        <v>0</v>
      </c>
      <c r="P35" s="23">
        <f t="shared" si="6"/>
        <v>0</v>
      </c>
      <c r="Q35" s="230">
        <f>'территориальные объемы'!Q35+'ДД и ПМО'!Q35++'ФП, ФАП- 101-900 жителй'!Q35+'ФП, ФАП- 901-1500 жителей'!Q35+'ФП, ФАП- 1501-2000 жителей'!Q35+'консультативные объемы'!Q35+'мобильные поликлиника'!Q35+'КДП и КДО'!Q35+телемедицина!Q35+'ЦАП - COVID-19'!Q35</f>
        <v>0</v>
      </c>
      <c r="R35" s="230">
        <f>'территориальные объемы'!R35+'ДД и ПМО'!R35++'ФП, ФАП- 101-900 жителй'!R35+'ФП, ФАП- 901-1500 жителей'!R35+'ФП, ФАП- 1501-2000 жителей'!R35+'консультативные объемы'!R35+'мобильные поликлиника'!R35+'КДП и КДО'!R35+телемедицина!R35+'ЦАП - COVID-19'!R35</f>
        <v>0</v>
      </c>
      <c r="S35" s="230">
        <f>'территориальные объемы'!S35+'ДД и ПМО'!S35++'ФП, ФАП- 101-900 жителй'!S35+'ФП, ФАП- 901-1500 жителей'!S35+'ФП, ФАП- 1501-2000 жителей'!S35+'консультативные объемы'!S35+'мобильные поликлиника'!S35+'КДП и КДО'!S35+телемедицина!S35+'ЦАП - COVID-19'!S35</f>
        <v>0</v>
      </c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10"/>
        <v>0</v>
      </c>
      <c r="Y35" s="31">
        <f t="shared" si="11"/>
        <v>0</v>
      </c>
      <c r="Z35" s="31">
        <f t="shared" si="12"/>
        <v>0</v>
      </c>
      <c r="AA35" s="31">
        <f t="shared" si="0"/>
        <v>0</v>
      </c>
      <c r="AB35" s="31">
        <f t="shared" si="13"/>
        <v>0</v>
      </c>
      <c r="AC35" s="31">
        <f t="shared" si="14"/>
        <v>0</v>
      </c>
      <c r="AD35" s="31">
        <f t="shared" si="15"/>
        <v>0</v>
      </c>
      <c r="AE35" s="31">
        <f t="shared" si="16"/>
        <v>0</v>
      </c>
      <c r="AF35" s="28">
        <v>3888</v>
      </c>
      <c r="AG35" s="91">
        <f t="shared" si="17"/>
        <v>0</v>
      </c>
      <c r="AH35"/>
      <c r="AI35"/>
      <c r="AK35" s="105"/>
    </row>
    <row r="36" spans="1:37" s="55" customFormat="1" ht="12.75" customHeight="1">
      <c r="A36" s="125">
        <v>81</v>
      </c>
      <c r="B36" s="57" t="s">
        <v>35</v>
      </c>
      <c r="C36" s="230">
        <f>'территориальные объемы'!C36+'ДД и ПМО'!C36++'ФП, ФАП- 101-900 жителй'!C36+'ФП, ФАП- 901-1500 жителей'!C36+'ФП, ФАП- 1501-2000 жителей'!C36+'консультативные объемы'!C36+'мобильные поликлиника'!C36+'КДП и КДО'!C36+телемедицина!C36+'ЦАП - COVID-19'!C36</f>
        <v>0</v>
      </c>
      <c r="D36" s="230">
        <f>'территориальные объемы'!D36+'ДД и ПМО'!D36++'ФП, ФАП- 101-900 жителй'!D36+'ФП, ФАП- 901-1500 жителей'!D36+'ФП, ФАП- 1501-2000 жителей'!D36+'консультативные объемы'!D36+'мобильные поликлиника'!D36+'КДП и КДО'!D36+телемедицина!D36+'ЦАП - COVID-19'!D36</f>
        <v>0</v>
      </c>
      <c r="E36" s="74">
        <f t="shared" si="1"/>
        <v>0</v>
      </c>
      <c r="F36" s="23">
        <f t="shared" si="2"/>
        <v>0</v>
      </c>
      <c r="G36" s="230">
        <f>'территориальные объемы'!G36+'ДД и ПМО'!G36++'ФП, ФАП- 101-900 жителй'!G36+'ФП, ФАП- 901-1500 жителей'!G36+'ФП, ФАП- 1501-2000 жителей'!G36+'консультативные объемы'!G36+'мобильные поликлиника'!G36+'КДП и КДО'!G36+телемедицина!G36+'ЦАП - COVID-19'!G36</f>
        <v>0</v>
      </c>
      <c r="H36" s="230">
        <f>'территориальные объемы'!H36+'ДД и ПМО'!H36++'ФП, ФАП- 101-900 жителй'!H36+'ФП, ФАП- 901-1500 жителей'!H36+'ФП, ФАП- 1501-2000 жителей'!H36+'консультативные объемы'!H36+'мобильные поликлиника'!H36+'КДП и КДО'!H36+телемедицина!H36+'ЦАП - COVID-19'!H36</f>
        <v>0</v>
      </c>
      <c r="I36" s="230">
        <f>'территориальные объемы'!I36+'ДД и ПМО'!I36++'ФП, ФАП- 101-900 жителй'!I36+'ФП, ФАП- 901-1500 жителей'!I36+'ФП, ФАП- 1501-2000 жителей'!I36+'консультативные объемы'!I36+'мобильные поликлиника'!I36+'КДП и КДО'!I36+телемедицина!I36+'ЦАП - COVID-19'!I36</f>
        <v>0</v>
      </c>
      <c r="J36" s="27">
        <v>2.1</v>
      </c>
      <c r="K36" s="31">
        <f t="shared" si="3"/>
        <v>0</v>
      </c>
      <c r="L36" s="32">
        <f t="shared" si="21"/>
        <v>0</v>
      </c>
      <c r="M36" s="230">
        <f>'территориальные объемы'!M36+'ДД и ПМО'!M36++'ФП, ФАП- 101-900 жителй'!M36+'ФП, ФАП- 901-1500 жителей'!M36+'ФП, ФАП- 1501-2000 жителей'!M36+'консультативные объемы'!M36+'мобильные поликлиника'!M36+'КДП и КДО'!M36+телемедицина!M36+'ЦАП - COVID-19'!M36</f>
        <v>0</v>
      </c>
      <c r="N36" s="230">
        <f>'территориальные объемы'!N36+'ДД и ПМО'!N36++'ФП, ФАП- 101-900 жителй'!N36+'ФП, ФАП- 901-1500 жителей'!N36+'ФП, ФАП- 1501-2000 жителей'!N36+'консультативные объемы'!N36+'мобильные поликлиника'!N36+'КДП и КДО'!N36+телемедицина!N36+'ЦАП - COVID-19'!N36</f>
        <v>0</v>
      </c>
      <c r="O36" s="74">
        <f t="shared" si="22"/>
        <v>0</v>
      </c>
      <c r="P36" s="23">
        <f t="shared" si="6"/>
        <v>0</v>
      </c>
      <c r="Q36" s="230">
        <f>'территориальные объемы'!Q36+'ДД и ПМО'!Q36++'ФП, ФАП- 101-900 жителй'!Q36+'ФП, ФАП- 901-1500 жителей'!Q36+'ФП, ФАП- 1501-2000 жителей'!Q36+'консультативные объемы'!Q36+'мобильные поликлиника'!Q36+'КДП и КДО'!Q36+телемедицина!Q36+'ЦАП - COVID-19'!Q36</f>
        <v>0</v>
      </c>
      <c r="R36" s="230">
        <f>'территориальные объемы'!R36+'ДД и ПМО'!R36++'ФП, ФАП- 101-900 жителй'!R36+'ФП, ФАП- 901-1500 жителей'!R36+'ФП, ФАП- 1501-2000 жителей'!R36+'консультативные объемы'!R36+'мобильные поликлиника'!R36+'КДП и КДО'!R36+телемедицина!R36+'ЦАП - COVID-19'!R36</f>
        <v>0</v>
      </c>
      <c r="S36" s="230">
        <f>'территориальные объемы'!S36+'ДД и ПМО'!S36++'ФП, ФАП- 101-900 жителй'!S36+'ФП, ФАП- 901-1500 жителей'!S36+'ФП, ФАП- 1501-2000 жителей'!S36+'консультативные объемы'!S36+'мобильные поликлиника'!S36+'КДП и КДО'!S36+телемедицина!S36+'ЦАП - COVID-19'!S36</f>
        <v>0</v>
      </c>
      <c r="T36" s="27">
        <v>2.1</v>
      </c>
      <c r="U36" s="31">
        <f t="shared" ref="U36:U42" si="26">ROUND(S36*T36,0)</f>
        <v>0</v>
      </c>
      <c r="V36" s="88">
        <f t="shared" ref="V36:V42" si="27">O36+P36+U36</f>
        <v>0</v>
      </c>
      <c r="W36" s="30">
        <f t="shared" si="9"/>
        <v>0</v>
      </c>
      <c r="X36" s="31">
        <f t="shared" si="10"/>
        <v>0</v>
      </c>
      <c r="Y36" s="31">
        <f t="shared" si="11"/>
        <v>0</v>
      </c>
      <c r="Z36" s="31">
        <f t="shared" si="12"/>
        <v>0</v>
      </c>
      <c r="AA36" s="31">
        <f t="shared" si="0"/>
        <v>0</v>
      </c>
      <c r="AB36" s="31">
        <f t="shared" si="13"/>
        <v>0</v>
      </c>
      <c r="AC36" s="31">
        <f t="shared" si="14"/>
        <v>0</v>
      </c>
      <c r="AD36" s="31">
        <f t="shared" si="15"/>
        <v>0</v>
      </c>
      <c r="AE36" s="31">
        <f t="shared" si="16"/>
        <v>0</v>
      </c>
      <c r="AF36" s="28">
        <v>2500</v>
      </c>
      <c r="AG36" s="91">
        <f t="shared" si="17"/>
        <v>0</v>
      </c>
      <c r="AH36"/>
      <c r="AI36"/>
      <c r="AK36" s="105"/>
    </row>
    <row r="37" spans="1:37" s="55" customFormat="1">
      <c r="A37" s="125">
        <v>85</v>
      </c>
      <c r="B37" s="56" t="s">
        <v>36</v>
      </c>
      <c r="C37" s="230">
        <f>'территориальные объемы'!C37+'ДД и ПМО'!C37++'ФП, ФАП- 101-900 жителй'!C37+'ФП, ФАП- 901-1500 жителей'!C37+'ФП, ФАП- 1501-2000 жителей'!C37+'консультативные объемы'!C37+'мобильные поликлиника'!C37+'КДП и КДО'!C37+телемедицина!C37+'ЦАП - COVID-19'!C37</f>
        <v>0</v>
      </c>
      <c r="D37" s="230">
        <f>'территориальные объемы'!D37+'ДД и ПМО'!D37++'ФП, ФАП- 101-900 жителй'!D37+'ФП, ФАП- 901-1500 жителей'!D37+'ФП, ФАП- 1501-2000 жителей'!D37+'консультативные объемы'!D37+'мобильные поликлиника'!D37+'КДП и КДО'!D37+телемедицина!D37+'ЦАП - COVID-19'!D37</f>
        <v>0</v>
      </c>
      <c r="E37" s="74">
        <f t="shared" si="1"/>
        <v>0</v>
      </c>
      <c r="F37" s="23">
        <f t="shared" si="2"/>
        <v>0</v>
      </c>
      <c r="G37" s="230">
        <f>'территориальные объемы'!G37+'ДД и ПМО'!G37++'ФП, ФАП- 101-900 жителй'!G37+'ФП, ФАП- 901-1500 жителей'!G37+'ФП, ФАП- 1501-2000 жителей'!G37+'консультативные объемы'!G37+'мобильные поликлиника'!G37+'КДП и КДО'!G37+телемедицина!G37+'ЦАП - COVID-19'!G37</f>
        <v>0</v>
      </c>
      <c r="H37" s="230">
        <f>'территориальные объемы'!H37+'ДД и ПМО'!H37++'ФП, ФАП- 101-900 жителй'!H37+'ФП, ФАП- 901-1500 жителей'!H37+'ФП, ФАП- 1501-2000 жителей'!H37+'консультативные объемы'!H37+'мобильные поликлиника'!H37+'КДП и КДО'!H37+телемедицина!H37+'ЦАП - COVID-19'!H37</f>
        <v>0</v>
      </c>
      <c r="I37" s="230">
        <f>'территориальные объемы'!I37+'ДД и ПМО'!I37++'ФП, ФАП- 101-900 жителй'!I37+'ФП, ФАП- 901-1500 жителей'!I37+'ФП, ФАП- 1501-2000 жителей'!I37+'консультативные объемы'!I37+'мобильные поликлиника'!I37+'КДП и КДО'!I37+телемедицина!I37+'ЦАП - COVID-19'!I37</f>
        <v>0</v>
      </c>
      <c r="J37" s="27">
        <v>2</v>
      </c>
      <c r="K37" s="31">
        <f t="shared" si="3"/>
        <v>0</v>
      </c>
      <c r="L37" s="32">
        <f t="shared" si="21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6"/>
        <v>0</v>
      </c>
      <c r="V37" s="88">
        <f t="shared" si="27"/>
        <v>0</v>
      </c>
      <c r="W37" s="30">
        <f t="shared" si="9"/>
        <v>0</v>
      </c>
      <c r="X37" s="31">
        <f t="shared" si="10"/>
        <v>0</v>
      </c>
      <c r="Y37" s="31">
        <f t="shared" si="11"/>
        <v>0</v>
      </c>
      <c r="Z37" s="31">
        <f t="shared" si="12"/>
        <v>0</v>
      </c>
      <c r="AA37" s="31">
        <f t="shared" si="0"/>
        <v>0</v>
      </c>
      <c r="AB37" s="31">
        <f t="shared" si="13"/>
        <v>0</v>
      </c>
      <c r="AC37" s="31">
        <f t="shared" si="14"/>
        <v>0</v>
      </c>
      <c r="AD37" s="31">
        <f t="shared" si="15"/>
        <v>0</v>
      </c>
      <c r="AE37" s="31">
        <f t="shared" si="16"/>
        <v>0</v>
      </c>
      <c r="AF37" s="28">
        <v>3790</v>
      </c>
      <c r="AG37" s="91">
        <f t="shared" si="17"/>
        <v>0</v>
      </c>
      <c r="AK37" s="105"/>
    </row>
    <row r="38" spans="1:37" s="55" customFormat="1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30">
        <f>'территориальные объемы'!M38+'ДД и ПМО'!M38++'ФП, ФАП- 101-900 жителй'!M38+'ФП, ФАП- 901-1500 жителей'!M38+'ФП, ФАП- 1501-2000 жителей'!M38+'консультативные объемы'!M38+'мобильные поликлиника'!M38+'КДП и КДО'!M38+телемедицина!M38+'ЦАП - COVID-19'!M38</f>
        <v>0</v>
      </c>
      <c r="N38" s="230">
        <f>'территориальные объемы'!N38+'ДД и ПМО'!N38++'ФП, ФАП- 101-900 жителй'!N38+'ФП, ФАП- 901-1500 жителей'!N38+'ФП, ФАП- 1501-2000 жителей'!N38+'консультативные объемы'!N38+'мобильные поликлиника'!N38+'КДП и КДО'!N38+телемедицина!N38+'ЦАП - COVID-19'!N38</f>
        <v>0</v>
      </c>
      <c r="O38" s="74">
        <f>M38+N38</f>
        <v>0</v>
      </c>
      <c r="P38" s="23">
        <f>Q38+R38</f>
        <v>929</v>
      </c>
      <c r="Q38" s="230">
        <f>'территориальные объемы'!Q38+'ДД и ПМО'!Q38++'ФП, ФАП- 101-900 жителй'!Q38+'ФП, ФАП- 901-1500 жителей'!Q38+'ФП, ФАП- 1501-2000 жителей'!Q38+'консультативные объемы'!Q38+'мобильные поликлиника'!Q38+'КДП и КДО'!Q38+телемедицина!Q38+'ЦАП - COVID-19'!Q38</f>
        <v>0</v>
      </c>
      <c r="R38" s="230">
        <f>'территориальные объемы'!R38+'ДД и ПМО'!R38++'ФП, ФАП- 101-900 жителй'!R38+'ФП, ФАП- 901-1500 жителей'!R38+'ФП, ФАП- 1501-2000 жителей'!R38+'консультативные объемы'!R38+'мобильные поликлиника'!R38+'КДП и КДО'!R38+телемедицина!R38+'ЦАП - COVID-19'!R38</f>
        <v>929</v>
      </c>
      <c r="S38" s="230">
        <f>'территориальные объемы'!S38+'ДД и ПМО'!S38++'ФП, ФАП- 101-900 жителй'!S38+'ФП, ФАП- 901-1500 жителей'!S38+'ФП, ФАП- 1501-2000 жителей'!S38+'консультативные объемы'!S38+'мобильные поликлиника'!S38+'КДП и КДО'!S38+телемедицина!S38+'ЦАП - COVID-19'!S38</f>
        <v>0</v>
      </c>
      <c r="T38" s="27">
        <v>2</v>
      </c>
      <c r="U38" s="31">
        <f>ROUND(S38*T38,0)</f>
        <v>0</v>
      </c>
      <c r="V38" s="88">
        <f>O38+P38+U38</f>
        <v>929</v>
      </c>
      <c r="W38" s="30">
        <f t="shared" ref="W38:AC38" si="28">C38+M38</f>
        <v>0</v>
      </c>
      <c r="X38" s="31">
        <f t="shared" si="28"/>
        <v>0</v>
      </c>
      <c r="Y38" s="31">
        <f t="shared" si="28"/>
        <v>0</v>
      </c>
      <c r="Z38" s="31">
        <f t="shared" si="28"/>
        <v>929</v>
      </c>
      <c r="AA38" s="31">
        <f t="shared" si="28"/>
        <v>0</v>
      </c>
      <c r="AB38" s="31">
        <f t="shared" si="28"/>
        <v>929</v>
      </c>
      <c r="AC38" s="31">
        <f t="shared" si="28"/>
        <v>0</v>
      </c>
      <c r="AD38" s="31">
        <f>K38+U38</f>
        <v>0</v>
      </c>
      <c r="AE38" s="31">
        <f>L38+V38</f>
        <v>929</v>
      </c>
      <c r="AF38" s="28">
        <v>3790</v>
      </c>
      <c r="AG38" s="91">
        <f t="shared" si="17"/>
        <v>0.25</v>
      </c>
      <c r="AK38" s="105"/>
    </row>
    <row r="39" spans="1:37" s="55" customFormat="1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22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6"/>
        <v>0</v>
      </c>
      <c r="V39" s="88">
        <f t="shared" si="27"/>
        <v>0</v>
      </c>
      <c r="W39" s="30">
        <f t="shared" si="9"/>
        <v>0</v>
      </c>
      <c r="X39" s="31">
        <f t="shared" si="10"/>
        <v>0</v>
      </c>
      <c r="Y39" s="31">
        <f t="shared" si="11"/>
        <v>0</v>
      </c>
      <c r="Z39" s="31">
        <f t="shared" si="12"/>
        <v>0</v>
      </c>
      <c r="AA39" s="31">
        <f t="shared" si="0"/>
        <v>0</v>
      </c>
      <c r="AB39" s="31">
        <f t="shared" si="13"/>
        <v>0</v>
      </c>
      <c r="AC39" s="31">
        <f t="shared" si="14"/>
        <v>0</v>
      </c>
      <c r="AD39" s="31">
        <f t="shared" si="15"/>
        <v>0</v>
      </c>
      <c r="AE39" s="31">
        <f t="shared" si="16"/>
        <v>0</v>
      </c>
      <c r="AF39" s="28">
        <v>4670</v>
      </c>
      <c r="AG39" s="91">
        <f t="shared" si="17"/>
        <v>0</v>
      </c>
      <c r="AK39" s="105"/>
    </row>
    <row r="40" spans="1:37" s="55" customFormat="1">
      <c r="A40" s="125">
        <v>97</v>
      </c>
      <c r="B40" s="80" t="s">
        <v>38</v>
      </c>
      <c r="C40" s="230">
        <f>'территориальные объемы'!C40+'ДД и ПМО'!C40++'ФП, ФАП- 101-900 жителй'!C40+'ФП, ФАП- 901-1500 жителей'!C40+'ФП, ФАП- 1501-2000 жителей'!C40+'консультативные объемы'!C40+'мобильные поликлиника'!C40+'КДП и КДО'!C40+телемедицина!C40+'ЦАП - COVID-19'!C40</f>
        <v>0</v>
      </c>
      <c r="D40" s="230">
        <f>'территориальные объемы'!D40+'ДД и ПМО'!D40++'ФП, ФАП- 101-900 жителй'!D40+'ФП, ФАП- 901-1500 жителей'!D40+'ФП, ФАП- 1501-2000 жителей'!D40+'консультативные объемы'!D40+'мобильные поликлиника'!D40+'КДП и КДО'!D40+телемедицина!D40+'ЦАП - COVID-19'!D40</f>
        <v>0</v>
      </c>
      <c r="E40" s="74">
        <f t="shared" si="1"/>
        <v>0</v>
      </c>
      <c r="F40" s="23">
        <f t="shared" si="2"/>
        <v>0</v>
      </c>
      <c r="G40" s="230">
        <f>'территориальные объемы'!G40+'ДД и ПМО'!G40++'ФП, ФАП- 101-900 жителй'!G40+'ФП, ФАП- 901-1500 жителей'!G40+'ФП, ФАП- 1501-2000 жителей'!G40+'консультативные объемы'!G40+'мобильные поликлиника'!G40+'КДП и КДО'!G40+телемедицина!G40+'ЦАП - COVID-19'!G40</f>
        <v>0</v>
      </c>
      <c r="H40" s="230">
        <f>'территориальные объемы'!H40+'ДД и ПМО'!H40++'ФП, ФАП- 101-900 жителй'!H40+'ФП, ФАП- 901-1500 жителей'!H40+'ФП, ФАП- 1501-2000 жителей'!H40+'консультативные объемы'!H40+'мобильные поликлиника'!H40+'КДП и КДО'!H40+телемедицина!H40+'ЦАП - COVID-19'!H40</f>
        <v>0</v>
      </c>
      <c r="I40" s="230">
        <f>'территориальные объемы'!I40+'ДД и ПМО'!I40++'ФП, ФАП- 101-900 жителй'!I40+'ФП, ФАП- 901-1500 жителей'!I40+'ФП, ФАП- 1501-2000 жителей'!I40+'консультативные объемы'!I40+'мобильные поликлиника'!I40+'КДП и КДО'!I40+телемедицина!I40+'ЦАП - COVID-19'!I40</f>
        <v>0</v>
      </c>
      <c r="J40" s="27">
        <v>2.7</v>
      </c>
      <c r="K40" s="31">
        <f>ROUND(I40*J40,0)</f>
        <v>0</v>
      </c>
      <c r="L40" s="32">
        <f t="shared" si="21"/>
        <v>0</v>
      </c>
      <c r="M40" s="83">
        <v>0</v>
      </c>
      <c r="N40" s="8">
        <v>0</v>
      </c>
      <c r="O40" s="74">
        <f t="shared" si="22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6"/>
        <v>0</v>
      </c>
      <c r="V40" s="88">
        <f t="shared" si="27"/>
        <v>0</v>
      </c>
      <c r="W40" s="30">
        <f t="shared" si="9"/>
        <v>0</v>
      </c>
      <c r="X40" s="31">
        <f t="shared" si="10"/>
        <v>0</v>
      </c>
      <c r="Y40" s="31">
        <f t="shared" si="11"/>
        <v>0</v>
      </c>
      <c r="Z40" s="31">
        <f t="shared" si="12"/>
        <v>0</v>
      </c>
      <c r="AA40" s="31">
        <f t="shared" si="0"/>
        <v>0</v>
      </c>
      <c r="AB40" s="31">
        <f t="shared" si="13"/>
        <v>0</v>
      </c>
      <c r="AC40" s="31">
        <f t="shared" si="14"/>
        <v>0</v>
      </c>
      <c r="AD40" s="31">
        <f t="shared" si="15"/>
        <v>0</v>
      </c>
      <c r="AE40" s="31">
        <f t="shared" si="16"/>
        <v>0</v>
      </c>
      <c r="AF40" s="28">
        <v>4670</v>
      </c>
      <c r="AG40" s="91">
        <f t="shared" si="17"/>
        <v>0</v>
      </c>
      <c r="AH40"/>
      <c r="AI40"/>
      <c r="AK40" s="105"/>
    </row>
    <row r="41" spans="1:37" s="55" customFormat="1">
      <c r="A41" s="123">
        <v>97</v>
      </c>
      <c r="B41" s="80" t="s">
        <v>39</v>
      </c>
      <c r="C41" s="230">
        <f>'территориальные объемы'!C41+'ДД и ПМО'!C41++'ФП, ФАП- 101-900 жителй'!C41+'ФП, ФАП- 901-1500 жителей'!C41+'ФП, ФАП- 1501-2000 жителей'!C41+'консультативные объемы'!C41+'мобильные поликлиника'!C41+'КДП и КДО'!C41+телемедицина!C41+'ЦАП - COVID-19'!C41</f>
        <v>0</v>
      </c>
      <c r="D41" s="230">
        <f>'территориальные объемы'!D41+'ДД и ПМО'!D41++'ФП, ФАП- 101-900 жителй'!D41+'ФП, ФАП- 901-1500 жителей'!D41+'ФП, ФАП- 1501-2000 жителей'!D41+'консультативные объемы'!D41+'мобильные поликлиника'!D41+'КДП и КДО'!D41+телемедицина!D41+'ЦАП - COVID-19'!D41</f>
        <v>0</v>
      </c>
      <c r="E41" s="74">
        <f t="shared" si="1"/>
        <v>0</v>
      </c>
      <c r="F41" s="23">
        <f t="shared" si="2"/>
        <v>0</v>
      </c>
      <c r="G41" s="230">
        <f>'территориальные объемы'!G41+'ДД и ПМО'!G41++'ФП, ФАП- 101-900 жителй'!G41+'ФП, ФАП- 901-1500 жителей'!G41+'ФП, ФАП- 1501-2000 жителей'!G41+'консультативные объемы'!G41+'мобильные поликлиника'!G41+'КДП и КДО'!G41+телемедицина!G41+'ЦАП - COVID-19'!G41</f>
        <v>0</v>
      </c>
      <c r="H41" s="230">
        <f>'территориальные объемы'!H41+'ДД и ПМО'!H41++'ФП, ФАП- 101-900 жителй'!H41+'ФП, ФАП- 901-1500 жителей'!H41+'ФП, ФАП- 1501-2000 жителей'!H41+'консультативные объемы'!H41+'мобильные поликлиника'!H41+'КДП и КДО'!H41+телемедицина!H41+'ЦАП - COVID-19'!H41</f>
        <v>0</v>
      </c>
      <c r="I41" s="230">
        <f>'территориальные объемы'!I41+'ДД и ПМО'!I41++'ФП, ФАП- 101-900 жителй'!I41+'ФП, ФАП- 901-1500 жителей'!I41+'ФП, ФАП- 1501-2000 жителей'!I41+'консультативные объемы'!I41+'мобильные поликлиника'!I41+'КДП и КДО'!I41+телемедицина!I41+'ЦАП - COVID-19'!I41</f>
        <v>0</v>
      </c>
      <c r="J41" s="27">
        <v>2.7</v>
      </c>
      <c r="K41" s="31">
        <f t="shared" si="3"/>
        <v>0</v>
      </c>
      <c r="L41" s="32">
        <f t="shared" si="21"/>
        <v>0</v>
      </c>
      <c r="M41" s="83">
        <v>0</v>
      </c>
      <c r="N41" s="8">
        <v>0</v>
      </c>
      <c r="O41" s="74">
        <f t="shared" si="22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6"/>
        <v>0</v>
      </c>
      <c r="V41" s="88">
        <f t="shared" si="27"/>
        <v>0</v>
      </c>
      <c r="W41" s="30">
        <f t="shared" si="9"/>
        <v>0</v>
      </c>
      <c r="X41" s="31">
        <f t="shared" si="10"/>
        <v>0</v>
      </c>
      <c r="Y41" s="31">
        <f t="shared" si="11"/>
        <v>0</v>
      </c>
      <c r="Z41" s="31">
        <f t="shared" si="12"/>
        <v>0</v>
      </c>
      <c r="AA41" s="31">
        <f t="shared" si="0"/>
        <v>0</v>
      </c>
      <c r="AB41" s="31">
        <f t="shared" si="13"/>
        <v>0</v>
      </c>
      <c r="AC41" s="31">
        <f t="shared" si="14"/>
        <v>0</v>
      </c>
      <c r="AD41" s="31">
        <f t="shared" si="15"/>
        <v>0</v>
      </c>
      <c r="AE41" s="31">
        <f t="shared" si="16"/>
        <v>0</v>
      </c>
      <c r="AF41" s="28">
        <v>4670</v>
      </c>
      <c r="AG41" s="91">
        <f t="shared" si="17"/>
        <v>0</v>
      </c>
      <c r="AK41" s="105"/>
    </row>
    <row r="42" spans="1:37" s="55" customFormat="1">
      <c r="A42" s="123">
        <v>99</v>
      </c>
      <c r="B42" s="78" t="s">
        <v>40</v>
      </c>
      <c r="C42" s="230">
        <f>'территориальные объемы'!C42+'ДД и ПМО'!C42++'ФП, ФАП- 101-900 жителй'!C42+'ФП, ФАП- 901-1500 жителей'!C42+'ФП, ФАП- 1501-2000 жителей'!C42+'консультативные объемы'!C42+'мобильные поликлиника'!C42+'КДП и КДО'!C42+телемедицина!C42+'ЦАП - COVID-19'!C42</f>
        <v>0</v>
      </c>
      <c r="D42" s="230">
        <f>'территориальные объемы'!D42+'ДД и ПМО'!D42++'ФП, ФАП- 101-900 жителй'!D42+'ФП, ФАП- 901-1500 жителей'!D42+'ФП, ФАП- 1501-2000 жителей'!D42+'консультативные объемы'!D42+'мобильные поликлиника'!D42+'КДП и КДО'!D42+телемедицина!D42+'ЦАП - COVID-19'!D42</f>
        <v>0</v>
      </c>
      <c r="E42" s="74">
        <f t="shared" si="1"/>
        <v>0</v>
      </c>
      <c r="F42" s="23">
        <f t="shared" si="2"/>
        <v>0</v>
      </c>
      <c r="G42" s="230">
        <f>'территориальные объемы'!G42+'ДД и ПМО'!G42++'ФП, ФАП- 101-900 жителй'!G42+'ФП, ФАП- 901-1500 жителей'!G42+'ФП, ФАП- 1501-2000 жителей'!G42+'консультативные объемы'!G42+'мобильные поликлиника'!G42+'КДП и КДО'!G42+телемедицина!G42+'ЦАП - COVID-19'!G42</f>
        <v>0</v>
      </c>
      <c r="H42" s="230">
        <f>'территориальные объемы'!H42+'ДД и ПМО'!H42++'ФП, ФАП- 101-900 жителй'!H42+'ФП, ФАП- 901-1500 жителей'!H42+'ФП, ФАП- 1501-2000 жителей'!H42+'консультативные объемы'!H42+'мобильные поликлиника'!H42+'КДП и КДО'!H42+телемедицина!H42+'ЦАП - COVID-19'!H42</f>
        <v>0</v>
      </c>
      <c r="I42" s="230">
        <f>'территориальные объемы'!I42+'ДД и ПМО'!I42++'ФП, ФАП- 101-900 жителй'!I42+'ФП, ФАП- 901-1500 жителей'!I42+'ФП, ФАП- 1501-2000 жителей'!I42+'консультативные объемы'!I42+'мобильные поликлиника'!I42+'КДП и КДО'!I42+телемедицина!I42+'ЦАП - COVID-19'!I42</f>
        <v>0</v>
      </c>
      <c r="J42" s="27">
        <v>2</v>
      </c>
      <c r="K42" s="31">
        <f t="shared" si="3"/>
        <v>0</v>
      </c>
      <c r="L42" s="32">
        <f t="shared" si="21"/>
        <v>0</v>
      </c>
      <c r="M42" s="230">
        <f>'территориальные объемы'!M42+'ДД и ПМО'!M42++'ФП, ФАП- 101-900 жителй'!M42+'ФП, ФАП- 901-1500 жителей'!M42+'ФП, ФАП- 1501-2000 жителей'!M42+'консультативные объемы'!M42+'мобильные поликлиника'!M42+'КДП и КДО'!M42+телемедицина!M42+'ЦАП - COVID-19'!M42</f>
        <v>0</v>
      </c>
      <c r="N42" s="230">
        <f>'территориальные объемы'!N42+'ДД и ПМО'!N42++'ФП, ФАП- 101-900 жителй'!N42+'ФП, ФАП- 901-1500 жителей'!N42+'ФП, ФАП- 1501-2000 жителей'!N42+'консультативные объемы'!N42+'мобильные поликлиника'!N42+'КДП и КДО'!N42+телемедицина!N42+'ЦАП - COVID-19'!N42</f>
        <v>0</v>
      </c>
      <c r="O42" s="74">
        <f t="shared" si="22"/>
        <v>0</v>
      </c>
      <c r="P42" s="23">
        <f t="shared" si="6"/>
        <v>0</v>
      </c>
      <c r="Q42" s="230">
        <f>'территориальные объемы'!Q42+'ДД и ПМО'!Q42++'ФП, ФАП- 101-900 жителй'!Q42+'ФП, ФАП- 901-1500 жителей'!Q42+'ФП, ФАП- 1501-2000 жителей'!Q42+'консультативные объемы'!Q42+'мобильные поликлиника'!Q42+'КДП и КДО'!Q42+телемедицина!Q42+'ЦАП - COVID-19'!Q42</f>
        <v>0</v>
      </c>
      <c r="R42" s="230">
        <f>'территориальные объемы'!R42+'ДД и ПМО'!R42++'ФП, ФАП- 101-900 жителй'!R42+'ФП, ФАП- 901-1500 жителей'!R42+'ФП, ФАП- 1501-2000 жителей'!R42+'консультативные объемы'!R42+'мобильные поликлиника'!R42+'КДП и КДО'!R42+телемедицина!R42+'ЦАП - COVID-19'!R42</f>
        <v>0</v>
      </c>
      <c r="S42" s="230">
        <f>'территориальные объемы'!S42+'ДД и ПМО'!S42++'ФП, ФАП- 101-900 жителй'!S42+'ФП, ФАП- 901-1500 жителей'!S42+'ФП, ФАП- 1501-2000 жителей'!S42+'консультативные объемы'!S42+'мобильные поликлиника'!S42+'КДП и КДО'!S42+телемедицина!S42+'ЦАП - COVID-19'!S42</f>
        <v>0</v>
      </c>
      <c r="T42" s="27">
        <v>2</v>
      </c>
      <c r="U42" s="31">
        <f t="shared" si="26"/>
        <v>0</v>
      </c>
      <c r="V42" s="88">
        <f t="shared" si="27"/>
        <v>0</v>
      </c>
      <c r="W42" s="30">
        <f t="shared" si="9"/>
        <v>0</v>
      </c>
      <c r="X42" s="31">
        <f t="shared" si="10"/>
        <v>0</v>
      </c>
      <c r="Y42" s="31">
        <f t="shared" si="11"/>
        <v>0</v>
      </c>
      <c r="Z42" s="31">
        <f t="shared" si="12"/>
        <v>0</v>
      </c>
      <c r="AA42" s="31">
        <f t="shared" si="0"/>
        <v>0</v>
      </c>
      <c r="AB42" s="31">
        <f t="shared" si="13"/>
        <v>0</v>
      </c>
      <c r="AC42" s="31">
        <f t="shared" si="14"/>
        <v>0</v>
      </c>
      <c r="AD42" s="31">
        <f t="shared" si="15"/>
        <v>0</v>
      </c>
      <c r="AE42" s="31">
        <f t="shared" si="16"/>
        <v>0</v>
      </c>
      <c r="AF42" s="28">
        <v>4670</v>
      </c>
      <c r="AG42" s="91">
        <f t="shared" si="17"/>
        <v>0</v>
      </c>
      <c r="AH42"/>
      <c r="AI42"/>
      <c r="AK42" s="105"/>
    </row>
    <row r="43" spans="1:37" s="55" customFormat="1">
      <c r="A43" s="123">
        <v>100</v>
      </c>
      <c r="B43" s="79" t="s">
        <v>41</v>
      </c>
      <c r="C43" s="230">
        <f>'территориальные объемы'!C43+'ДД и ПМО'!C43++'ФП, ФАП- 101-900 жителй'!C43+'ФП, ФАП- 901-1500 жителей'!C43+'ФП, ФАП- 1501-2000 жителей'!C43+'консультативные объемы'!C43+'мобильные поликлиника'!C43+'КДП и КДО'!C43+телемедицина!C43+'ЦАП - COVID-19'!C43</f>
        <v>0</v>
      </c>
      <c r="D43" s="230">
        <f>'территориальные объемы'!D43+'ДД и ПМО'!D43++'ФП, ФАП- 101-900 жителй'!D43+'ФП, ФАП- 901-1500 жителей'!D43+'ФП, ФАП- 1501-2000 жителей'!D43+'консультативные объемы'!D43+'мобильные поликлиника'!D43+'КДП и КДО'!D43+телемедицина!D43+'ЦАП - COVID-19'!D43</f>
        <v>0</v>
      </c>
      <c r="E43" s="74">
        <f t="shared" si="1"/>
        <v>0</v>
      </c>
      <c r="F43" s="23">
        <f t="shared" si="2"/>
        <v>0</v>
      </c>
      <c r="G43" s="230">
        <f>'территориальные объемы'!G43+'ДД и ПМО'!G43++'ФП, ФАП- 101-900 жителй'!G43+'ФП, ФАП- 901-1500 жителей'!G43+'ФП, ФАП- 1501-2000 жителей'!G43+'консультативные объемы'!G43+'мобильные поликлиника'!G43+'КДП и КДО'!G43+телемедицина!G43+'ЦАП - COVID-19'!G43</f>
        <v>0</v>
      </c>
      <c r="H43" s="230">
        <f>'территориальные объемы'!H43+'ДД и ПМО'!H43++'ФП, ФАП- 101-900 жителй'!H43+'ФП, ФАП- 901-1500 жителей'!H43+'ФП, ФАП- 1501-2000 жителей'!H43+'консультативные объемы'!H43+'мобильные поликлиника'!H43+'КДП и КДО'!H43+телемедицина!H43+'ЦАП - COVID-19'!H43</f>
        <v>0</v>
      </c>
      <c r="I43" s="230">
        <f>'территориальные объемы'!I43+'ДД и ПМО'!I43++'ФП, ФАП- 101-900 жителй'!I43+'ФП, ФАП- 901-1500 жителей'!I43+'ФП, ФАП- 1501-2000 жителей'!I43+'консультативные объемы'!I43+'мобильные поликлиника'!I43+'КДП и КДО'!I43+телемедицина!I43+'ЦАП - COVID-19'!I43</f>
        <v>0</v>
      </c>
      <c r="J43" s="27">
        <v>2.9</v>
      </c>
      <c r="K43" s="31">
        <f t="shared" si="3"/>
        <v>0</v>
      </c>
      <c r="L43" s="32">
        <f t="shared" si="21"/>
        <v>0</v>
      </c>
      <c r="M43" s="230">
        <f>'территориальные объемы'!M43+'ДД и ПМО'!M43++'ФП, ФАП- 101-900 жителй'!M43+'ФП, ФАП- 901-1500 жителей'!M43+'ФП, ФАП- 1501-2000 жителей'!M43+'консультативные объемы'!M43+'мобильные поликлиника'!M43+'КДП и КДО'!M43+телемедицина!M43+'ЦАП - COVID-19'!M43</f>
        <v>14000</v>
      </c>
      <c r="N43" s="230">
        <f>'территориальные объемы'!N43+'ДД и ПМО'!N43++'ФП, ФАП- 101-900 жителй'!N43+'ФП, ФАП- 901-1500 жителей'!N43+'ФП, ФАП- 1501-2000 жителей'!N43+'консультативные объемы'!N43+'мобильные поликлиника'!N43+'КДП и КДО'!N43+телемедицина!N43+'ЦАП - COVID-19'!N43</f>
        <v>0</v>
      </c>
      <c r="O43" s="74">
        <f t="shared" si="22"/>
        <v>14000</v>
      </c>
      <c r="P43" s="23">
        <f t="shared" si="6"/>
        <v>2031</v>
      </c>
      <c r="Q43" s="230">
        <f>'территориальные объемы'!Q43+'ДД и ПМО'!Q43++'ФП, ФАП- 101-900 жителй'!Q43+'ФП, ФАП- 901-1500 жителей'!Q43+'ФП, ФАП- 1501-2000 жителей'!Q43+'консультативные объемы'!Q43+'мобильные поликлиника'!Q43+'КДП и КДО'!Q43+телемедицина!Q43+'ЦАП - COVID-19'!Q43</f>
        <v>0</v>
      </c>
      <c r="R43" s="230">
        <f>'территориальные объемы'!R43+'ДД и ПМО'!R43++'ФП, ФАП- 101-900 жителй'!R43+'ФП, ФАП- 901-1500 жителей'!R43+'ФП, ФАП- 1501-2000 жителей'!R43+'консультативные объемы'!R43+'мобильные поликлиника'!R43+'КДП и КДО'!R43+телемедицина!R43+'ЦАП - COVID-19'!R43</f>
        <v>2031</v>
      </c>
      <c r="S43" s="230">
        <f>'территориальные объемы'!S43+'ДД и ПМО'!S43++'ФП, ФАП- 101-900 жителй'!S43+'ФП, ФАП- 901-1500 жителей'!S43+'ФП, ФАП- 1501-2000 жителей'!S43+'консультативные объемы'!S43+'мобильные поликлиника'!S43+'КДП и КДО'!S43+телемедицина!S43+'ЦАП - COVID-19'!S43</f>
        <v>1500</v>
      </c>
      <c r="T43" s="27">
        <v>2.9</v>
      </c>
      <c r="U43" s="31">
        <f t="shared" ref="U43:U50" si="29">ROUND(S43*T43,0)</f>
        <v>4350</v>
      </c>
      <c r="V43" s="88">
        <f t="shared" ref="V43:V50" si="30">O43+P43+U43</f>
        <v>20381</v>
      </c>
      <c r="W43" s="30">
        <f t="shared" si="9"/>
        <v>14000</v>
      </c>
      <c r="X43" s="31">
        <f t="shared" si="10"/>
        <v>0</v>
      </c>
      <c r="Y43" s="31">
        <f t="shared" si="11"/>
        <v>14000</v>
      </c>
      <c r="Z43" s="31">
        <f t="shared" si="12"/>
        <v>2031</v>
      </c>
      <c r="AA43" s="31">
        <f t="shared" si="0"/>
        <v>0</v>
      </c>
      <c r="AB43" s="31">
        <f t="shared" si="13"/>
        <v>2031</v>
      </c>
      <c r="AC43" s="31">
        <f t="shared" si="14"/>
        <v>1500</v>
      </c>
      <c r="AD43" s="31">
        <f t="shared" si="15"/>
        <v>4350</v>
      </c>
      <c r="AE43" s="31">
        <f t="shared" si="16"/>
        <v>20381</v>
      </c>
      <c r="AF43" s="28">
        <v>4800</v>
      </c>
      <c r="AG43" s="91">
        <f t="shared" si="17"/>
        <v>4.25</v>
      </c>
      <c r="AH43"/>
      <c r="AI43"/>
      <c r="AK43" s="105"/>
    </row>
    <row r="44" spans="1:37" s="55" customFormat="1">
      <c r="A44" s="123">
        <v>108</v>
      </c>
      <c r="B44" s="79" t="s">
        <v>42</v>
      </c>
      <c r="C44" s="230">
        <f>'территориальные объемы'!C44+'ДД и ПМО'!C44++'ФП, ФАП- 101-900 жителй'!C44+'ФП, ФАП- 901-1500 жителей'!C44+'ФП, ФАП- 1501-2000 жителей'!C44+'консультативные объемы'!C44+'мобильные поликлиника'!C44+'КДП и КДО'!C44+телемедицина!C44+'ЦАП - COVID-19'!C44</f>
        <v>0</v>
      </c>
      <c r="D44" s="230">
        <f>'территориальные объемы'!D44+'ДД и ПМО'!D44++'ФП, ФАП- 101-900 жителй'!D44+'ФП, ФАП- 901-1500 жителей'!D44+'ФП, ФАП- 1501-2000 жителей'!D44+'консультативные объемы'!D44+'мобильные поликлиника'!D44+'КДП и КДО'!D44+телемедицина!D44+'ЦАП - COVID-19'!D44</f>
        <v>0</v>
      </c>
      <c r="E44" s="74">
        <f t="shared" si="1"/>
        <v>0</v>
      </c>
      <c r="F44" s="23">
        <f t="shared" si="2"/>
        <v>0</v>
      </c>
      <c r="G44" s="230">
        <f>'территориальные объемы'!G44+'ДД и ПМО'!G44++'ФП, ФАП- 101-900 жителй'!G44+'ФП, ФАП- 901-1500 жителей'!G44+'ФП, ФАП- 1501-2000 жителей'!G44+'консультативные объемы'!G44+'мобильные поликлиника'!G44+'КДП и КДО'!G44+телемедицина!G44+'ЦАП - COVID-19'!G44</f>
        <v>0</v>
      </c>
      <c r="H44" s="230">
        <f>'территориальные объемы'!H44+'ДД и ПМО'!H44++'ФП, ФАП- 101-900 жителй'!H44+'ФП, ФАП- 901-1500 жителей'!H44+'ФП, ФАП- 1501-2000 жителей'!H44+'консультативные объемы'!H44+'мобильные поликлиника'!H44+'КДП и КДО'!H44+телемедицина!H44+'ЦАП - COVID-19'!H44</f>
        <v>0</v>
      </c>
      <c r="I44" s="230">
        <f>'территориальные объемы'!I44+'ДД и ПМО'!I44++'ФП, ФАП- 101-900 жителй'!I44+'ФП, ФАП- 901-1500 жителей'!I44+'ФП, ФАП- 1501-2000 жителей'!I44+'консультативные объемы'!I44+'мобильные поликлиника'!I44+'КДП и КДО'!I44+телемедицина!I44+'ЦАП - COVID-19'!I44</f>
        <v>0</v>
      </c>
      <c r="J44" s="27">
        <v>2.6</v>
      </c>
      <c r="K44" s="31">
        <f t="shared" si="3"/>
        <v>0</v>
      </c>
      <c r="L44" s="32">
        <f t="shared" si="21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9"/>
        <v>0</v>
      </c>
      <c r="V44" s="88">
        <f t="shared" si="30"/>
        <v>0</v>
      </c>
      <c r="W44" s="30">
        <f t="shared" si="9"/>
        <v>0</v>
      </c>
      <c r="X44" s="31">
        <f t="shared" si="10"/>
        <v>0</v>
      </c>
      <c r="Y44" s="31">
        <f t="shared" si="11"/>
        <v>0</v>
      </c>
      <c r="Z44" s="31">
        <f t="shared" si="12"/>
        <v>0</v>
      </c>
      <c r="AA44" s="31">
        <f t="shared" si="0"/>
        <v>0</v>
      </c>
      <c r="AB44" s="31">
        <f t="shared" si="13"/>
        <v>0</v>
      </c>
      <c r="AC44" s="31">
        <f t="shared" si="14"/>
        <v>0</v>
      </c>
      <c r="AD44" s="31">
        <f t="shared" si="15"/>
        <v>0</v>
      </c>
      <c r="AE44" s="31">
        <f t="shared" si="16"/>
        <v>0</v>
      </c>
      <c r="AF44" s="28">
        <v>4211</v>
      </c>
      <c r="AG44" s="91">
        <f t="shared" si="17"/>
        <v>0</v>
      </c>
      <c r="AH44"/>
      <c r="AI44"/>
      <c r="AK44" s="105"/>
    </row>
    <row r="45" spans="1:37" s="55" customFormat="1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30">
        <f>'территориальные объемы'!M45+'ДД и ПМО'!M45++'ФП, ФАП- 101-900 жителй'!M45+'ФП, ФАП- 901-1500 жителей'!M45+'ФП, ФАП- 1501-2000 жителей'!M45+'консультативные объемы'!M45+'мобильные поликлиника'!M45+'КДП и КДО'!M45+телемедицина!M45+'ЦАП - COVID-19'!M45</f>
        <v>0</v>
      </c>
      <c r="N45" s="230">
        <f>'территориальные объемы'!N45+'ДД и ПМО'!N45++'ФП, ФАП- 101-900 жителй'!N45+'ФП, ФАП- 901-1500 жителей'!N45+'ФП, ФАП- 1501-2000 жителей'!N45+'консультативные объемы'!N45+'мобильные поликлиника'!N45+'КДП и КДО'!N45+телемедицина!N45+'ЦАП - COVID-19'!N45</f>
        <v>0</v>
      </c>
      <c r="O45" s="74">
        <f>M45+N45</f>
        <v>0</v>
      </c>
      <c r="P45" s="23">
        <f>Q45+R45</f>
        <v>1396</v>
      </c>
      <c r="Q45" s="230">
        <f>'территориальные объемы'!Q45+'ДД и ПМО'!Q45++'ФП, ФАП- 101-900 жителй'!Q45+'ФП, ФАП- 901-1500 жителей'!Q45+'ФП, ФАП- 1501-2000 жителей'!Q45+'консультативные объемы'!Q45+'мобильные поликлиника'!Q45+'КДП и КДО'!Q45+телемедицина!Q45+'ЦАП - COVID-19'!Q45</f>
        <v>0</v>
      </c>
      <c r="R45" s="230">
        <f>'территориальные объемы'!R45+'ДД и ПМО'!R45++'ФП, ФАП- 101-900 жителй'!R45+'ФП, ФАП- 901-1500 жителей'!R45+'ФП, ФАП- 1501-2000 жителей'!R45+'консультативные объемы'!R45+'мобильные поликлиника'!R45+'КДП и КДО'!R45+телемедицина!R45+'ЦАП - COVID-19'!R45</f>
        <v>1396</v>
      </c>
      <c r="S45" s="230">
        <f>'территориальные объемы'!S45+'ДД и ПМО'!S45++'ФП, ФАП- 101-900 жителй'!S45+'ФП, ФАП- 901-1500 жителей'!S45+'ФП, ФАП- 1501-2000 жителей'!S45+'консультативные объемы'!S45+'мобильные поликлиника'!S45+'КДП и КДО'!S45+телемедицина!S45+'ЦАП - COVID-19'!S45</f>
        <v>600</v>
      </c>
      <c r="T45" s="27">
        <v>2.6</v>
      </c>
      <c r="U45" s="31">
        <f>ROUND(S45*T45,0)</f>
        <v>1560</v>
      </c>
      <c r="V45" s="88">
        <f>O45+P45+U45</f>
        <v>2956</v>
      </c>
      <c r="W45" s="30">
        <f t="shared" ref="W45:AC45" si="31">C45+M45</f>
        <v>0</v>
      </c>
      <c r="X45" s="31">
        <f t="shared" si="31"/>
        <v>0</v>
      </c>
      <c r="Y45" s="31">
        <f t="shared" si="31"/>
        <v>0</v>
      </c>
      <c r="Z45" s="31">
        <f t="shared" si="31"/>
        <v>1396</v>
      </c>
      <c r="AA45" s="31">
        <f t="shared" si="31"/>
        <v>0</v>
      </c>
      <c r="AB45" s="31">
        <f t="shared" si="31"/>
        <v>1396</v>
      </c>
      <c r="AC45" s="31">
        <f t="shared" si="31"/>
        <v>600</v>
      </c>
      <c r="AD45" s="31">
        <f>K45+U45</f>
        <v>1560</v>
      </c>
      <c r="AE45" s="31">
        <f>L45+V45</f>
        <v>2956</v>
      </c>
      <c r="AF45" s="28">
        <v>4211</v>
      </c>
      <c r="AG45" s="91">
        <f t="shared" si="17"/>
        <v>0.7</v>
      </c>
      <c r="AK45" s="105"/>
    </row>
    <row r="46" spans="1:37" s="55" customFormat="1">
      <c r="A46" s="123">
        <v>112</v>
      </c>
      <c r="B46" s="79" t="s">
        <v>43</v>
      </c>
      <c r="C46" s="230">
        <f>'территориальные объемы'!C46+'ДД и ПМО'!C46++'ФП, ФАП- 101-900 жителй'!C46+'ФП, ФАП- 901-1500 жителей'!C46+'ФП, ФАП- 1501-2000 жителей'!C46+'консультативные объемы'!C46+'мобильные поликлиника'!C46+'КДП и КДО'!C46+телемедицина!C46+'ЦАП - COVID-19'!C46</f>
        <v>0</v>
      </c>
      <c r="D46" s="230">
        <f>'территориальные объемы'!D46+'ДД и ПМО'!D46++'ФП, ФАП- 101-900 жителй'!D46+'ФП, ФАП- 901-1500 жителей'!D46+'ФП, ФАП- 1501-2000 жителей'!D46+'консультативные объемы'!D46+'мобильные поликлиника'!D46+'КДП и КДО'!D46+телемедицина!D46+'ЦАП - COVID-19'!D46</f>
        <v>0</v>
      </c>
      <c r="E46" s="74">
        <f t="shared" si="1"/>
        <v>0</v>
      </c>
      <c r="F46" s="23">
        <f t="shared" si="2"/>
        <v>0</v>
      </c>
      <c r="G46" s="230">
        <f>'территориальные объемы'!G46+'ДД и ПМО'!G46++'ФП, ФАП- 101-900 жителй'!G46+'ФП, ФАП- 901-1500 жителей'!G46+'ФП, ФАП- 1501-2000 жителей'!G46+'консультативные объемы'!G46+'мобильные поликлиника'!G46+'КДП и КДО'!G46+телемедицина!G46+'ЦАП - COVID-19'!G46</f>
        <v>0</v>
      </c>
      <c r="H46" s="230">
        <f>'территориальные объемы'!H46+'ДД и ПМО'!H46++'ФП, ФАП- 101-900 жителй'!H46+'ФП, ФАП- 901-1500 жителей'!H46+'ФП, ФАП- 1501-2000 жителей'!H46+'консультативные объемы'!H46+'мобильные поликлиника'!H46+'КДП и КДО'!H46+телемедицина!H46+'ЦАП - COVID-19'!H46</f>
        <v>0</v>
      </c>
      <c r="I46" s="230">
        <f>'территориальные объемы'!I46+'ДД и ПМО'!I46++'ФП, ФАП- 101-900 жителй'!I46+'ФП, ФАП- 901-1500 жителей'!I46+'ФП, ФАП- 1501-2000 жителей'!I46+'консультативные объемы'!I46+'мобильные поликлиника'!I46+'КДП и КДО'!I46+телемедицина!I46+'ЦАП - COVID-19'!I46</f>
        <v>0</v>
      </c>
      <c r="J46" s="27">
        <v>3</v>
      </c>
      <c r="K46" s="31">
        <f t="shared" si="3"/>
        <v>0</v>
      </c>
      <c r="L46" s="32">
        <f t="shared" si="21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9"/>
        <v>0</v>
      </c>
      <c r="V46" s="88">
        <f t="shared" si="30"/>
        <v>0</v>
      </c>
      <c r="W46" s="30">
        <f t="shared" si="9"/>
        <v>0</v>
      </c>
      <c r="X46" s="31">
        <f t="shared" si="10"/>
        <v>0</v>
      </c>
      <c r="Y46" s="31">
        <f t="shared" si="11"/>
        <v>0</v>
      </c>
      <c r="Z46" s="31">
        <f t="shared" si="12"/>
        <v>0</v>
      </c>
      <c r="AA46" s="31">
        <f t="shared" si="0"/>
        <v>0</v>
      </c>
      <c r="AB46" s="31">
        <f t="shared" si="13"/>
        <v>0</v>
      </c>
      <c r="AC46" s="31">
        <f t="shared" si="14"/>
        <v>0</v>
      </c>
      <c r="AD46" s="31">
        <f t="shared" si="15"/>
        <v>0</v>
      </c>
      <c r="AE46" s="31">
        <f t="shared" si="16"/>
        <v>0</v>
      </c>
      <c r="AF46" s="28">
        <v>4900</v>
      </c>
      <c r="AG46" s="91">
        <f t="shared" si="17"/>
        <v>0</v>
      </c>
      <c r="AH46"/>
      <c r="AI46"/>
      <c r="AK46" s="105"/>
    </row>
    <row r="47" spans="1:37" s="55" customFormat="1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30">
        <f>'территориальные объемы'!M47+'ДД и ПМО'!M47++'ФП, ФАП- 101-900 жителй'!M47+'ФП, ФАП- 901-1500 жителей'!M47+'ФП, ФАП- 1501-2000 жителей'!M47+'консультативные объемы'!M47+'мобильные поликлиника'!M47+'КДП и КДО'!M47+телемедицина!M47+'ЦАП - COVID-19'!M47</f>
        <v>12000</v>
      </c>
      <c r="N47" s="230">
        <f>'территориальные объемы'!N47+'ДД и ПМО'!N47++'ФП, ФАП- 101-900 жителй'!N47+'ФП, ФАП- 901-1500 жителей'!N47+'ФП, ФАП- 1501-2000 жителей'!N47+'консультативные объемы'!N47+'мобильные поликлиника'!N47+'КДП и КДО'!N47+телемедицина!N47+'ЦАП - COVID-19'!N47</f>
        <v>0</v>
      </c>
      <c r="O47" s="74">
        <f>M47+N47</f>
        <v>12000</v>
      </c>
      <c r="P47" s="23">
        <f>Q47+R47</f>
        <v>1523</v>
      </c>
      <c r="Q47" s="230">
        <f>'территориальные объемы'!Q47+'ДД и ПМО'!Q47++'ФП, ФАП- 101-900 жителй'!Q47+'ФП, ФАП- 901-1500 жителей'!Q47+'ФП, ФАП- 1501-2000 жителей'!Q47+'консультативные объемы'!Q47+'мобильные поликлиника'!Q47+'КДП и КДО'!Q47+телемедицина!Q47+'ЦАП - COVID-19'!Q47</f>
        <v>0</v>
      </c>
      <c r="R47" s="230">
        <f>'территориальные объемы'!R47+'ДД и ПМО'!R47++'ФП, ФАП- 101-900 жителй'!R47+'ФП, ФАП- 901-1500 жителей'!R47+'ФП, ФАП- 1501-2000 жителей'!R47+'консультативные объемы'!R47+'мобильные поликлиника'!R47+'КДП и КДО'!R47+телемедицина!R47+'ЦАП - COVID-19'!R47</f>
        <v>1523</v>
      </c>
      <c r="S47" s="230">
        <f>'территориальные объемы'!S47+'ДД и ПМО'!S47++'ФП, ФАП- 101-900 жителй'!S47+'ФП, ФАП- 901-1500 жителей'!S47+'ФП, ФАП- 1501-2000 жителей'!S47+'консультативные объемы'!S47+'мобильные поликлиника'!S47+'КДП и КДО'!S47+телемедицина!S47+'ЦАП - COVID-19'!S47</f>
        <v>600</v>
      </c>
      <c r="T47" s="27">
        <v>3</v>
      </c>
      <c r="U47" s="31">
        <f>ROUND(S47*T47,0)</f>
        <v>1800</v>
      </c>
      <c r="V47" s="88">
        <f>O47+P47+U47</f>
        <v>15323</v>
      </c>
      <c r="W47" s="30">
        <f t="shared" ref="W47:AC47" si="32">C47+M47</f>
        <v>12000</v>
      </c>
      <c r="X47" s="31">
        <f t="shared" si="32"/>
        <v>0</v>
      </c>
      <c r="Y47" s="31">
        <f t="shared" si="32"/>
        <v>12000</v>
      </c>
      <c r="Z47" s="31">
        <f t="shared" si="32"/>
        <v>1523</v>
      </c>
      <c r="AA47" s="31">
        <f t="shared" si="32"/>
        <v>0</v>
      </c>
      <c r="AB47" s="31">
        <f t="shared" si="32"/>
        <v>1523</v>
      </c>
      <c r="AC47" s="31">
        <f t="shared" si="32"/>
        <v>600</v>
      </c>
      <c r="AD47" s="31">
        <f>K47+U47</f>
        <v>1800</v>
      </c>
      <c r="AE47" s="31">
        <f>L47+V47</f>
        <v>15323</v>
      </c>
      <c r="AF47" s="28">
        <v>4900</v>
      </c>
      <c r="AG47" s="91">
        <f t="shared" si="17"/>
        <v>3.13</v>
      </c>
      <c r="AK47" s="105"/>
    </row>
    <row r="48" spans="1:37" s="55" customFormat="1" ht="13.5" customHeight="1">
      <c r="A48" s="123">
        <v>116</v>
      </c>
      <c r="B48" s="78" t="s">
        <v>44</v>
      </c>
      <c r="C48" s="230">
        <f>'территориальные объемы'!C48+'ДД и ПМО'!C48++'ФП, ФАП- 101-900 жителй'!C48+'ФП, ФАП- 901-1500 жителей'!C48+'ФП, ФАП- 1501-2000 жителей'!C48+'консультативные объемы'!C48+'мобильные поликлиника'!C48+'КДП и КДО'!C48+телемедицина!C48+'ЦАП - COVID-19'!C48</f>
        <v>0</v>
      </c>
      <c r="D48" s="230">
        <f>'территориальные объемы'!D48+'ДД и ПМО'!D48++'ФП, ФАП- 101-900 жителй'!D48+'ФП, ФАП- 901-1500 жителей'!D48+'ФП, ФАП- 1501-2000 жителей'!D48+'консультативные объемы'!D48+'мобильные поликлиника'!D48+'КДП и КДО'!D48+телемедицина!D48+'ЦАП - COVID-19'!D48</f>
        <v>0</v>
      </c>
      <c r="E48" s="74">
        <f t="shared" si="1"/>
        <v>0</v>
      </c>
      <c r="F48" s="23">
        <f t="shared" si="2"/>
        <v>0</v>
      </c>
      <c r="G48" s="230">
        <f>'территориальные объемы'!G48+'ДД и ПМО'!G48++'ФП, ФАП- 101-900 жителй'!G48+'ФП, ФАП- 901-1500 жителей'!G48+'ФП, ФАП- 1501-2000 жителей'!G48+'консультативные объемы'!G48+'мобильные поликлиника'!G48+'КДП и КДО'!G48+телемедицина!G48+'ЦАП - COVID-19'!G48</f>
        <v>0</v>
      </c>
      <c r="H48" s="230">
        <f>'территориальные объемы'!H48+'ДД и ПМО'!H48++'ФП, ФАП- 101-900 жителй'!H48+'ФП, ФАП- 901-1500 жителей'!H48+'ФП, ФАП- 1501-2000 жителей'!H48+'консультативные объемы'!H48+'мобильные поликлиника'!H48+'КДП и КДО'!H48+телемедицина!H48+'ЦАП - COVID-19'!H48</f>
        <v>0</v>
      </c>
      <c r="I48" s="230">
        <f>'территориальные объемы'!I48+'ДД и ПМО'!I48++'ФП, ФАП- 101-900 жителй'!I48+'ФП, ФАП- 901-1500 жителей'!I48+'ФП, ФАП- 1501-2000 жителей'!I48+'консультативные объемы'!I48+'мобильные поликлиника'!I48+'КДП и КДО'!I48+телемедицина!I48+'ЦАП - COVID-19'!I48</f>
        <v>0</v>
      </c>
      <c r="J48" s="27">
        <v>2</v>
      </c>
      <c r="K48" s="31">
        <f t="shared" si="3"/>
        <v>0</v>
      </c>
      <c r="L48" s="32">
        <f t="shared" si="21"/>
        <v>0</v>
      </c>
      <c r="M48" s="230">
        <f>'территориальные объемы'!M48+'ДД и ПМО'!M48++'ФП, ФАП- 101-900 жителй'!M48+'ФП, ФАП- 901-1500 жителей'!M48+'ФП, ФАП- 1501-2000 жителей'!M48+'консультативные объемы'!M48+'мобильные поликлиника'!M48+'КДП и КДО'!M48+телемедицина!M48+'ЦАП - COVID-19'!M48</f>
        <v>0</v>
      </c>
      <c r="N48" s="230">
        <f>'территориальные объемы'!N48+'ДД и ПМО'!N48++'ФП, ФАП- 101-900 жителй'!N48+'ФП, ФАП- 901-1500 жителей'!N48+'ФП, ФАП- 1501-2000 жителей'!N48+'консультативные объемы'!N48+'мобильные поликлиника'!N48+'КДП и КДО'!N48+телемедицина!N48+'ЦАП - COVID-19'!N48</f>
        <v>0</v>
      </c>
      <c r="O48" s="74">
        <f t="shared" si="22"/>
        <v>0</v>
      </c>
      <c r="P48" s="23">
        <f t="shared" si="6"/>
        <v>0</v>
      </c>
      <c r="Q48" s="230">
        <f>'территориальные объемы'!Q48+'ДД и ПМО'!Q48++'ФП, ФАП- 101-900 жителй'!Q48+'ФП, ФАП- 901-1500 жителей'!Q48+'ФП, ФАП- 1501-2000 жителей'!Q48+'консультативные объемы'!Q48+'мобильные поликлиника'!Q48+'КДП и КДО'!Q48+телемедицина!Q48+'ЦАП - COVID-19'!Q48</f>
        <v>0</v>
      </c>
      <c r="R48" s="230">
        <f>'территориальные объемы'!R48+'ДД и ПМО'!R48++'ФП, ФАП- 101-900 жителй'!R48+'ФП, ФАП- 901-1500 жителей'!R48+'ФП, ФАП- 1501-2000 жителей'!R48+'консультативные объемы'!R48+'мобильные поликлиника'!R48+'КДП и КДО'!R48+телемедицина!R48+'ЦАП - COVID-19'!R48</f>
        <v>0</v>
      </c>
      <c r="S48" s="230">
        <f>'территориальные объемы'!S48+'ДД и ПМО'!S48++'ФП, ФАП- 101-900 жителй'!S48+'ФП, ФАП- 901-1500 жителей'!S48+'ФП, ФАП- 1501-2000 жителей'!S48+'консультативные объемы'!S48+'мобильные поликлиника'!S48+'КДП и КДО'!S48+телемедицина!S48+'ЦАП - COVID-19'!S48</f>
        <v>0</v>
      </c>
      <c r="T48" s="27">
        <v>2</v>
      </c>
      <c r="U48" s="31">
        <f t="shared" si="29"/>
        <v>0</v>
      </c>
      <c r="V48" s="88">
        <f t="shared" si="30"/>
        <v>0</v>
      </c>
      <c r="W48" s="30">
        <f t="shared" si="9"/>
        <v>0</v>
      </c>
      <c r="X48" s="31">
        <f t="shared" si="10"/>
        <v>0</v>
      </c>
      <c r="Y48" s="31">
        <f t="shared" si="11"/>
        <v>0</v>
      </c>
      <c r="Z48" s="31">
        <f t="shared" si="12"/>
        <v>0</v>
      </c>
      <c r="AA48" s="31">
        <f t="shared" si="0"/>
        <v>0</v>
      </c>
      <c r="AB48" s="31">
        <f t="shared" si="13"/>
        <v>0</v>
      </c>
      <c r="AC48" s="31">
        <f t="shared" si="14"/>
        <v>0</v>
      </c>
      <c r="AD48" s="31">
        <f t="shared" si="15"/>
        <v>0</v>
      </c>
      <c r="AE48" s="31">
        <f t="shared" si="16"/>
        <v>0</v>
      </c>
      <c r="AF48" s="28">
        <v>2000</v>
      </c>
      <c r="AG48" s="91">
        <f t="shared" si="17"/>
        <v>0</v>
      </c>
      <c r="AH48"/>
      <c r="AI48"/>
      <c r="AK48" s="105"/>
    </row>
    <row r="49" spans="1:37" s="55" customFormat="1">
      <c r="A49" s="123">
        <v>122</v>
      </c>
      <c r="B49" s="81" t="s">
        <v>45</v>
      </c>
      <c r="C49" s="230">
        <f>'территориальные объемы'!C49+'ДД и ПМО'!C49++'ФП, ФАП- 101-900 жителй'!C49+'ФП, ФАП- 901-1500 жителей'!C49+'ФП, ФАП- 1501-2000 жителей'!C49+'консультативные объемы'!C49+'мобильные поликлиника'!C49+'КДП и КДО'!C49+телемедицина!C49+'ЦАП - COVID-19'!C49</f>
        <v>0</v>
      </c>
      <c r="D49" s="230">
        <f>'территориальные объемы'!D49+'ДД и ПМО'!D49++'ФП, ФАП- 101-900 жителй'!D49+'ФП, ФАП- 901-1500 жителей'!D49+'ФП, ФАП- 1501-2000 жителей'!D49+'консультативные объемы'!D49+'мобильные поликлиника'!D49+'КДП и КДО'!D49+телемедицина!D49+'ЦАП - COVID-19'!D49</f>
        <v>0</v>
      </c>
      <c r="E49" s="74">
        <f>C49+D49</f>
        <v>0</v>
      </c>
      <c r="F49" s="23">
        <f>G49+H49</f>
        <v>0</v>
      </c>
      <c r="G49" s="230">
        <f>'территориальные объемы'!G49+'ДД и ПМО'!G49++'ФП, ФАП- 101-900 жителй'!G49+'ФП, ФАП- 901-1500 жителей'!G49+'ФП, ФАП- 1501-2000 жителей'!G49+'консультативные объемы'!G49+'мобильные поликлиника'!G49+'КДП и КДО'!G49+телемедицина!G49+'ЦАП - COVID-19'!G49</f>
        <v>0</v>
      </c>
      <c r="H49" s="230">
        <f>'территориальные объемы'!H49+'ДД и ПМО'!H49++'ФП, ФАП- 101-900 жителй'!H49+'ФП, ФАП- 901-1500 жителей'!H49+'ФП, ФАП- 1501-2000 жителей'!H49+'консультативные объемы'!H49+'мобильные поликлиника'!H49+'КДП и КДО'!H49+телемедицина!H49+'ЦАП - COVID-19'!H49</f>
        <v>0</v>
      </c>
      <c r="I49" s="230">
        <f>'территориальные объемы'!I49+'ДД и ПМО'!I49++'ФП, ФАП- 101-900 жителй'!I49+'ФП, ФАП- 901-1500 жителей'!I49+'ФП, ФАП- 1501-2000 жителей'!I49+'консультативные объемы'!I49+'мобильные поликлиника'!I49+'КДП и КДО'!I49+телемедицина!I49+'ЦАП - COVID-19'!I49</f>
        <v>0</v>
      </c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33">C49+M49</f>
        <v>0</v>
      </c>
      <c r="X49" s="31">
        <f t="shared" si="33"/>
        <v>0</v>
      </c>
      <c r="Y49" s="31">
        <f t="shared" si="33"/>
        <v>0</v>
      </c>
      <c r="Z49" s="31">
        <f t="shared" si="33"/>
        <v>0</v>
      </c>
      <c r="AA49" s="31">
        <f t="shared" si="33"/>
        <v>0</v>
      </c>
      <c r="AB49" s="31">
        <f t="shared" si="33"/>
        <v>0</v>
      </c>
      <c r="AC49" s="31">
        <f t="shared" si="33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7"/>
        <v>0</v>
      </c>
      <c r="AH49"/>
      <c r="AI49"/>
      <c r="AK49" s="105"/>
    </row>
    <row r="50" spans="1:37" s="55" customFormat="1">
      <c r="A50" s="123">
        <v>21</v>
      </c>
      <c r="B50" s="81" t="s">
        <v>211</v>
      </c>
      <c r="C50" s="230">
        <f>'территориальные объемы'!C50+'ДД и ПМО'!C50++'ФП, ФАП- 101-900 жителй'!C50+'ФП, ФАП- 901-1500 жителей'!C50+'ФП, ФАП- 1501-2000 жителей'!C50+'консультативные объемы'!C50+'мобильные поликлиника'!C50+'КДП и КДО'!C50+телемедицина!C50+'ЦАП - COVID-19'!C50</f>
        <v>0</v>
      </c>
      <c r="D50" s="230">
        <f>'территориальные объемы'!D50+'ДД и ПМО'!D50++'ФП, ФАП- 101-900 жителй'!D50+'ФП, ФАП- 901-1500 жителей'!D50+'ФП, ФАП- 1501-2000 жителей'!D50+'консультативные объемы'!D50+'мобильные поликлиника'!D50+'КДП и КДО'!D50+телемедицина!D50+'ЦАП - COVID-19'!D50</f>
        <v>0</v>
      </c>
      <c r="E50" s="74">
        <f t="shared" si="1"/>
        <v>0</v>
      </c>
      <c r="F50" s="23">
        <f t="shared" si="2"/>
        <v>0</v>
      </c>
      <c r="G50" s="230">
        <f>'территориальные объемы'!G50+'ДД и ПМО'!G50++'ФП, ФАП- 101-900 жителй'!G50+'ФП, ФАП- 901-1500 жителей'!G50+'ФП, ФАП- 1501-2000 жителей'!G50+'консультативные объемы'!G50+'мобильные поликлиника'!G50+'КДП и КДО'!G50+телемедицина!G50+'ЦАП - COVID-19'!G50</f>
        <v>0</v>
      </c>
      <c r="H50" s="230">
        <f>'территориальные объемы'!H50+'ДД и ПМО'!H50++'ФП, ФАП- 101-900 жителй'!H50+'ФП, ФАП- 901-1500 жителей'!H50+'ФП, ФАП- 1501-2000 жителей'!H50+'консультативные объемы'!H50+'мобильные поликлиника'!H50+'КДП и КДО'!H50+телемедицина!H50+'ЦАП - COVID-19'!H50</f>
        <v>0</v>
      </c>
      <c r="I50" s="230">
        <f>'территориальные объемы'!I50+'ДД и ПМО'!I50++'ФП, ФАП- 101-900 жителй'!I50+'ФП, ФАП- 901-1500 жителей'!I50+'ФП, ФАП- 1501-2000 жителей'!I50+'консультативные объемы'!I50+'мобильные поликлиника'!I50+'КДП и КДО'!I50+телемедицина!I50+'ЦАП - COVID-19'!I50</f>
        <v>0</v>
      </c>
      <c r="J50" s="27">
        <v>2.5</v>
      </c>
      <c r="K50" s="31">
        <f t="shared" si="3"/>
        <v>0</v>
      </c>
      <c r="L50" s="32">
        <f t="shared" si="21"/>
        <v>0</v>
      </c>
      <c r="M50" s="230">
        <f>'территориальные объемы'!M50+'ДД и ПМО'!M50++'ФП, ФАП- 101-900 жителй'!M50+'ФП, ФАП- 901-1500 жителей'!M50+'ФП, ФАП- 1501-2000 жителей'!M50+'консультативные объемы'!M50+'мобильные поликлиника'!M50+'КДП и КДО'!M50+телемедицина!M50+'ЦАП - COVID-19'!M50</f>
        <v>0</v>
      </c>
      <c r="N50" s="230">
        <f>'территориальные объемы'!N50+'ДД и ПМО'!N50++'ФП, ФАП- 101-900 жителй'!N50+'ФП, ФАП- 901-1500 жителей'!N50+'ФП, ФАП- 1501-2000 жителей'!N50+'консультативные объемы'!N50+'мобильные поликлиника'!N50+'КДП и КДО'!N50+телемедицина!N50+'ЦАП - COVID-19'!N50</f>
        <v>0</v>
      </c>
      <c r="O50" s="74">
        <f t="shared" si="22"/>
        <v>0</v>
      </c>
      <c r="P50" s="23">
        <f t="shared" si="6"/>
        <v>1928</v>
      </c>
      <c r="Q50" s="230">
        <f>'территориальные объемы'!Q50+'ДД и ПМО'!Q50++'ФП, ФАП- 101-900 жителй'!Q50+'ФП, ФАП- 901-1500 жителей'!Q50+'ФП, ФАП- 1501-2000 жителей'!Q50+'консультативные объемы'!Q50+'мобильные поликлиника'!Q50+'КДП и КДО'!Q50+телемедицина!Q50+'ЦАП - COVID-19'!Q50</f>
        <v>0</v>
      </c>
      <c r="R50" s="230">
        <f>'территориальные объемы'!R50+'ДД и ПМО'!R50++'ФП, ФАП- 101-900 жителй'!R50+'ФП, ФАП- 901-1500 жителей'!R50+'ФП, ФАП- 1501-2000 жителей'!R50+'консультативные объемы'!R50+'мобильные поликлиника'!R50+'КДП и КДО'!R50+телемедицина!R50+'ЦАП - COVID-19'!R50</f>
        <v>1928</v>
      </c>
      <c r="S50" s="230">
        <f>'территориальные объемы'!S50+'ДД и ПМО'!S50++'ФП, ФАП- 101-900 жителй'!S50+'ФП, ФАП- 901-1500 жителей'!S50+'ФП, ФАП- 1501-2000 жителей'!S50+'консультативные объемы'!S50+'мобильные поликлиника'!S50+'КДП и КДО'!S50+телемедицина!S50+'ЦАП - COVID-19'!S50</f>
        <v>1000</v>
      </c>
      <c r="T50" s="27">
        <v>2.5</v>
      </c>
      <c r="U50" s="31">
        <f t="shared" si="29"/>
        <v>2500</v>
      </c>
      <c r="V50" s="88">
        <f t="shared" si="30"/>
        <v>4428</v>
      </c>
      <c r="W50" s="30">
        <f t="shared" si="9"/>
        <v>0</v>
      </c>
      <c r="X50" s="31">
        <f t="shared" si="10"/>
        <v>0</v>
      </c>
      <c r="Y50" s="31">
        <f t="shared" si="11"/>
        <v>0</v>
      </c>
      <c r="Z50" s="31">
        <f t="shared" si="12"/>
        <v>1928</v>
      </c>
      <c r="AA50" s="31">
        <f t="shared" si="0"/>
        <v>0</v>
      </c>
      <c r="AB50" s="31">
        <f t="shared" si="13"/>
        <v>1928</v>
      </c>
      <c r="AC50" s="31">
        <f t="shared" si="14"/>
        <v>1000</v>
      </c>
      <c r="AD50" s="31">
        <f t="shared" si="15"/>
        <v>2500</v>
      </c>
      <c r="AE50" s="31">
        <f t="shared" si="16"/>
        <v>4428</v>
      </c>
      <c r="AF50" s="28">
        <v>3869</v>
      </c>
      <c r="AG50" s="91">
        <f t="shared" si="17"/>
        <v>1.1399999999999999</v>
      </c>
      <c r="AK50" s="105"/>
    </row>
    <row r="51" spans="1:37" s="55" customFormat="1" ht="26.25" customHeight="1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8">
        <f>SUM(I52:I53)</f>
        <v>0</v>
      </c>
      <c r="J51" s="27">
        <v>2</v>
      </c>
      <c r="K51" s="8">
        <f>SUM(K52:K53)</f>
        <v>0</v>
      </c>
      <c r="L51" s="84">
        <f>SUM(L52:L53)</f>
        <v>0</v>
      </c>
      <c r="M51" s="83">
        <f>SUM(M52:M53)</f>
        <v>0</v>
      </c>
      <c r="N51" s="8">
        <f>SUM(N52:N53)</f>
        <v>0</v>
      </c>
      <c r="O51" s="74">
        <f t="shared" si="22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8">
        <f>SUM(S52:S53)</f>
        <v>0</v>
      </c>
      <c r="T51" s="27">
        <v>2</v>
      </c>
      <c r="U51" s="8">
        <f>SUM(U52:U53)</f>
        <v>0</v>
      </c>
      <c r="V51" s="89">
        <f>SUM(V52:V53)</f>
        <v>0</v>
      </c>
      <c r="W51" s="30">
        <f t="shared" si="9"/>
        <v>0</v>
      </c>
      <c r="X51" s="31">
        <f t="shared" si="10"/>
        <v>0</v>
      </c>
      <c r="Y51" s="31">
        <f t="shared" si="11"/>
        <v>0</v>
      </c>
      <c r="Z51" s="31">
        <f t="shared" si="12"/>
        <v>0</v>
      </c>
      <c r="AA51" s="31">
        <f t="shared" si="0"/>
        <v>0</v>
      </c>
      <c r="AB51" s="31">
        <f t="shared" si="13"/>
        <v>0</v>
      </c>
      <c r="AC51" s="31">
        <f t="shared" si="14"/>
        <v>0</v>
      </c>
      <c r="AD51" s="31">
        <f t="shared" si="15"/>
        <v>0</v>
      </c>
      <c r="AE51" s="31">
        <f t="shared" si="16"/>
        <v>0</v>
      </c>
      <c r="AF51" s="28">
        <v>4300</v>
      </c>
      <c r="AG51" s="91">
        <f t="shared" si="17"/>
        <v>0</v>
      </c>
      <c r="AK51" s="105"/>
    </row>
    <row r="52" spans="1:37" s="55" customFormat="1">
      <c r="A52" s="123">
        <v>3</v>
      </c>
      <c r="B52" s="82" t="s">
        <v>213</v>
      </c>
      <c r="C52" s="230">
        <f>'территориальные объемы'!C52+'ДД и ПМО'!C52++'ФП, ФАП- 101-900 жителй'!C52+'ФП, ФАП- 901-1500 жителей'!C52+'ФП, ФАП- 1501-2000 жителей'!C52+'консультативные объемы'!C52+'мобильные поликлиника'!C52+'КДП и КДО'!C52+телемедицина!C52+'ЦАП - COVID-19'!C52</f>
        <v>0</v>
      </c>
      <c r="D52" s="230">
        <f>'территориальные объемы'!D52+'ДД и ПМО'!D52++'ФП, ФАП- 101-900 жителй'!D52+'ФП, ФАП- 901-1500 жителей'!D52+'ФП, ФАП- 1501-2000 жителей'!D52+'консультативные объемы'!D52+'мобильные поликлиника'!D52+'КДП и КДО'!D52+телемедицина!D52+'ЦАП - COVID-19'!D52</f>
        <v>0</v>
      </c>
      <c r="E52" s="74">
        <f t="shared" si="1"/>
        <v>0</v>
      </c>
      <c r="F52" s="23">
        <f t="shared" si="2"/>
        <v>0</v>
      </c>
      <c r="G52" s="230">
        <f>'территориальные объемы'!G52+'ДД и ПМО'!G52++'ФП, ФАП- 101-900 жителй'!G52+'ФП, ФАП- 901-1500 жителей'!G52+'ФП, ФАП- 1501-2000 жителей'!G52+'консультативные объемы'!G52+'мобильные поликлиника'!G52+'КДП и КДО'!G52+телемедицина!G52+'ЦАП - COVID-19'!G52</f>
        <v>0</v>
      </c>
      <c r="H52" s="230">
        <f>'территориальные объемы'!H52+'ДД и ПМО'!H52++'ФП, ФАП- 101-900 жителй'!H52+'ФП, ФАП- 901-1500 жителей'!H52+'ФП, ФАП- 1501-2000 жителей'!H52+'консультативные объемы'!H52+'мобильные поликлиника'!H52+'КДП и КДО'!H52+телемедицина!H52+'ЦАП - COVID-19'!H52</f>
        <v>0</v>
      </c>
      <c r="I52" s="230">
        <f>'территориальные объемы'!I52+'ДД и ПМО'!I52++'ФП, ФАП- 101-900 жителй'!I52+'ФП, ФАП- 901-1500 жителей'!I52+'ФП, ФАП- 1501-2000 жителей'!I52+'консультативные объемы'!I52+'мобильные поликлиника'!I52+'КДП и КДО'!I52+телемедицина!I52+'ЦАП - COVID-19'!I52</f>
        <v>0</v>
      </c>
      <c r="J52" s="27">
        <v>2</v>
      </c>
      <c r="K52" s="31">
        <f>ROUND(I52*J52,0)</f>
        <v>0</v>
      </c>
      <c r="L52" s="32">
        <f t="shared" si="21"/>
        <v>0</v>
      </c>
      <c r="M52" s="230">
        <f>'территориальные объемы'!M52+'ДД и ПМО'!M52++'ФП, ФАП- 101-900 жителй'!M52+'ФП, ФАП- 901-1500 жителей'!M52+'ФП, ФАП- 1501-2000 жителей'!M52+'консультативные объемы'!M52+'мобильные поликлиника'!M52+'КДП и КДО'!M52+телемедицина!M52+'ЦАП - COVID-19'!M52</f>
        <v>0</v>
      </c>
      <c r="N52" s="230">
        <f>'территориальные объемы'!N52+'ДД и ПМО'!N52++'ФП, ФАП- 101-900 жителй'!N52+'ФП, ФАП- 901-1500 жителей'!N52+'ФП, ФАП- 1501-2000 жителей'!N52+'консультативные объемы'!N52+'мобильные поликлиника'!N52+'КДП и КДО'!N52+телемедицина!N52+'ЦАП - COVID-19'!N52</f>
        <v>0</v>
      </c>
      <c r="O52" s="74">
        <f t="shared" si="22"/>
        <v>0</v>
      </c>
      <c r="P52" s="23">
        <f t="shared" si="6"/>
        <v>0</v>
      </c>
      <c r="Q52" s="230">
        <f>'территориальные объемы'!Q52+'ДД и ПМО'!Q52++'ФП, ФАП- 101-900 жителй'!Q52+'ФП, ФАП- 901-1500 жителей'!Q52+'ФП, ФАП- 1501-2000 жителей'!Q52+'консультативные объемы'!Q52+'мобильные поликлиника'!Q52+'КДП и КДО'!Q52+телемедицина!Q52+'ЦАП - COVID-19'!Q52</f>
        <v>0</v>
      </c>
      <c r="R52" s="230">
        <f>'территориальные объемы'!R52+'ДД и ПМО'!R52++'ФП, ФАП- 101-900 жителй'!R52+'ФП, ФАП- 901-1500 жителей'!R52+'ФП, ФАП- 1501-2000 жителей'!R52+'консультативные объемы'!R52+'мобильные поликлиника'!R52+'КДП и КДО'!R52+телемедицина!R52+'ЦАП - COVID-19'!R52</f>
        <v>0</v>
      </c>
      <c r="S52" s="230">
        <f>'территориальные объемы'!S52+'ДД и ПМО'!S52++'ФП, ФАП- 101-900 жителй'!S52+'ФП, ФАП- 901-1500 жителей'!S52+'ФП, ФАП- 1501-2000 жителей'!S52+'консультативные объемы'!S52+'мобильные поликлиника'!S52+'КДП и КДО'!S52+телемедицина!S52+'ЦАП - COVID-19'!S52</f>
        <v>0</v>
      </c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10"/>
        <v>0</v>
      </c>
      <c r="Y52" s="31">
        <f t="shared" si="11"/>
        <v>0</v>
      </c>
      <c r="Z52" s="31">
        <f t="shared" si="12"/>
        <v>0</v>
      </c>
      <c r="AA52" s="31">
        <f t="shared" si="0"/>
        <v>0</v>
      </c>
      <c r="AB52" s="31">
        <f t="shared" si="13"/>
        <v>0</v>
      </c>
      <c r="AC52" s="31">
        <f t="shared" si="14"/>
        <v>0</v>
      </c>
      <c r="AD52" s="31">
        <f t="shared" si="15"/>
        <v>0</v>
      </c>
      <c r="AE52" s="31">
        <f t="shared" si="16"/>
        <v>0</v>
      </c>
      <c r="AF52" s="28"/>
      <c r="AG52" s="91" t="str">
        <f t="shared" si="17"/>
        <v/>
      </c>
      <c r="AK52" s="105"/>
    </row>
    <row r="53" spans="1:37" s="55" customFormat="1">
      <c r="A53" s="123">
        <v>42</v>
      </c>
      <c r="B53" s="82" t="s">
        <v>214</v>
      </c>
      <c r="C53" s="230">
        <f>'территориальные объемы'!C53+'ДД и ПМО'!C53++'ФП, ФАП- 101-900 жителй'!C53+'ФП, ФАП- 901-1500 жителей'!C53+'ФП, ФАП- 1501-2000 жителей'!C53+'консультативные объемы'!C53+'мобильные поликлиника'!C53+'КДП и КДО'!C53+телемедицина!C53+'ЦАП - COVID-19'!C53</f>
        <v>0</v>
      </c>
      <c r="D53" s="230">
        <f>'территориальные объемы'!D53+'ДД и ПМО'!D53++'ФП, ФАП- 101-900 жителй'!D53+'ФП, ФАП- 901-1500 жителей'!D53+'ФП, ФАП- 1501-2000 жителей'!D53+'консультативные объемы'!D53+'мобильные поликлиника'!D53+'КДП и КДО'!D53+телемедицина!D53+'ЦАП - COVID-19'!D53</f>
        <v>0</v>
      </c>
      <c r="E53" s="74">
        <f t="shared" si="1"/>
        <v>0</v>
      </c>
      <c r="F53" s="23">
        <f t="shared" si="2"/>
        <v>0</v>
      </c>
      <c r="G53" s="230">
        <f>'территориальные объемы'!G53+'ДД и ПМО'!G53++'ФП, ФАП- 101-900 жителй'!G53+'ФП, ФАП- 901-1500 жителей'!G53+'ФП, ФАП- 1501-2000 жителей'!G53+'консультативные объемы'!G53+'мобильные поликлиника'!G53+'КДП и КДО'!G53+телемедицина!G53+'ЦАП - COVID-19'!G53</f>
        <v>0</v>
      </c>
      <c r="H53" s="230">
        <f>'территориальные объемы'!H53+'ДД и ПМО'!H53++'ФП, ФАП- 101-900 жителй'!H53+'ФП, ФАП- 901-1500 жителей'!H53+'ФП, ФАП- 1501-2000 жителей'!H53+'консультативные объемы'!H53+'мобильные поликлиника'!H53+'КДП и КДО'!H53+телемедицина!H53+'ЦАП - COVID-19'!H53</f>
        <v>0</v>
      </c>
      <c r="I53" s="230">
        <f>'территориальные объемы'!I53+'ДД и ПМО'!I53++'ФП, ФАП- 101-900 жителй'!I53+'ФП, ФАП- 901-1500 жителей'!I53+'ФП, ФАП- 1501-2000 жителей'!I53+'консультативные объемы'!I53+'мобильные поликлиника'!I53+'КДП и КДО'!I53+телемедицина!I53+'ЦАП - COVID-19'!I53</f>
        <v>0</v>
      </c>
      <c r="J53" s="27">
        <v>2</v>
      </c>
      <c r="K53" s="31">
        <f>ROUND(I53*J53,0)</f>
        <v>0</v>
      </c>
      <c r="L53" s="32">
        <f t="shared" si="21"/>
        <v>0</v>
      </c>
      <c r="M53" s="230">
        <f>'территориальные объемы'!M53+'ДД и ПМО'!M53++'ФП, ФАП- 101-900 жителй'!M53+'ФП, ФАП- 901-1500 жителей'!M53+'ФП, ФАП- 1501-2000 жителей'!M53+'консультативные объемы'!M53+'мобильные поликлиника'!M53+'КДП и КДО'!M53+телемедицина!M53+'ЦАП - COVID-19'!M53</f>
        <v>0</v>
      </c>
      <c r="N53" s="230">
        <f>'территориальные объемы'!N53+'ДД и ПМО'!N53++'ФП, ФАП- 101-900 жителй'!N53+'ФП, ФАП- 901-1500 жителей'!N53+'ФП, ФАП- 1501-2000 жителей'!N53+'консультативные объемы'!N53+'мобильные поликлиника'!N53+'КДП и КДО'!N53+телемедицина!N53+'ЦАП - COVID-19'!N53</f>
        <v>0</v>
      </c>
      <c r="O53" s="74">
        <f t="shared" si="22"/>
        <v>0</v>
      </c>
      <c r="P53" s="23">
        <f t="shared" si="6"/>
        <v>0</v>
      </c>
      <c r="Q53" s="230">
        <f>'территориальные объемы'!Q53+'ДД и ПМО'!Q53++'ФП, ФАП- 101-900 жителй'!Q53+'ФП, ФАП- 901-1500 жителей'!Q53+'ФП, ФАП- 1501-2000 жителей'!Q53+'консультативные объемы'!Q53+'мобильные поликлиника'!Q53+'КДП и КДО'!Q53+телемедицина!Q53+'ЦАП - COVID-19'!Q53</f>
        <v>0</v>
      </c>
      <c r="R53" s="230">
        <f>'территориальные объемы'!R53+'ДД и ПМО'!R53++'ФП, ФАП- 101-900 жителй'!R53+'ФП, ФАП- 901-1500 жителей'!R53+'ФП, ФАП- 1501-2000 жителей'!R53+'консультативные объемы'!R53+'мобильные поликлиника'!R53+'КДП и КДО'!R53+телемедицина!R53+'ЦАП - COVID-19'!R53</f>
        <v>0</v>
      </c>
      <c r="S53" s="230">
        <f>'территориальные объемы'!S53+'ДД и ПМО'!S53++'ФП, ФАП- 101-900 жителй'!S53+'ФП, ФАП- 901-1500 жителей'!S53+'ФП, ФАП- 1501-2000 жителей'!S53+'консультативные объемы'!S53+'мобильные поликлиника'!S53+'КДП и КДО'!S53+телемедицина!S53+'ЦАП - COVID-19'!S53</f>
        <v>0</v>
      </c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10"/>
        <v>0</v>
      </c>
      <c r="Y53" s="31">
        <f t="shared" si="11"/>
        <v>0</v>
      </c>
      <c r="Z53" s="31">
        <f t="shared" si="12"/>
        <v>0</v>
      </c>
      <c r="AA53" s="31">
        <f t="shared" si="0"/>
        <v>0</v>
      </c>
      <c r="AB53" s="31">
        <f t="shared" si="13"/>
        <v>0</v>
      </c>
      <c r="AC53" s="31">
        <f t="shared" si="14"/>
        <v>0</v>
      </c>
      <c r="AD53" s="31">
        <f t="shared" si="15"/>
        <v>0</v>
      </c>
      <c r="AE53" s="31">
        <f t="shared" si="16"/>
        <v>0</v>
      </c>
      <c r="AF53" s="28"/>
      <c r="AG53" s="91" t="str">
        <f t="shared" si="17"/>
        <v/>
      </c>
      <c r="AK53" s="105"/>
    </row>
    <row r="54" spans="1:37" s="55" customFormat="1" ht="27" customHeight="1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21"/>
        <v>0</v>
      </c>
      <c r="M54" s="83">
        <v>0</v>
      </c>
      <c r="N54" s="8">
        <v>0</v>
      </c>
      <c r="O54" s="74">
        <f t="shared" si="22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10"/>
        <v>0</v>
      </c>
      <c r="Y54" s="31">
        <f t="shared" si="11"/>
        <v>0</v>
      </c>
      <c r="Z54" s="31">
        <f t="shared" si="12"/>
        <v>0</v>
      </c>
      <c r="AA54" s="31">
        <f t="shared" si="0"/>
        <v>0</v>
      </c>
      <c r="AB54" s="31">
        <f t="shared" si="13"/>
        <v>0</v>
      </c>
      <c r="AC54" s="31">
        <f t="shared" si="14"/>
        <v>0</v>
      </c>
      <c r="AD54" s="31">
        <f t="shared" si="15"/>
        <v>0</v>
      </c>
      <c r="AE54" s="31">
        <f t="shared" si="16"/>
        <v>0</v>
      </c>
      <c r="AF54" s="28">
        <v>4670</v>
      </c>
      <c r="AG54" s="91">
        <f t="shared" si="17"/>
        <v>0</v>
      </c>
      <c r="AK54" s="105"/>
    </row>
    <row r="55" spans="1:37" s="55" customFormat="1" ht="13.5" customHeight="1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230">
        <f>'территориальные объемы'!G55+'ДД и ПМО'!G55++'ФП, ФАП- 101-900 жителй'!G55+'ФП, ФАП- 901-1500 жителей'!G55+'ФП, ФАП- 1501-2000 жителей'!G55+'консультативные объемы'!G55+'мобильные поликлиника'!G55+'КДП и КДО'!G55+телемедицина!G55+'ЦАП - COVID-19'!G55</f>
        <v>0</v>
      </c>
      <c r="H55" s="230">
        <f>'территориальные объемы'!H55+'ДД и ПМО'!H55++'ФП, ФАП- 101-900 жителй'!H55+'ФП, ФАП- 901-1500 жителей'!H55+'ФП, ФАП- 1501-2000 жителей'!H55+'консультативные объемы'!H55+'мобильные поликлиника'!H55+'КДП и КДО'!H55+телемедицина!H55+'ЦАП - COVID-19'!H55</f>
        <v>0</v>
      </c>
      <c r="I55" s="31">
        <v>0</v>
      </c>
      <c r="J55" s="27">
        <v>0</v>
      </c>
      <c r="K55" s="31">
        <f t="shared" si="3"/>
        <v>0</v>
      </c>
      <c r="L55" s="32">
        <f t="shared" si="21"/>
        <v>0</v>
      </c>
      <c r="M55" s="83">
        <v>0</v>
      </c>
      <c r="N55" s="8">
        <v>0</v>
      </c>
      <c r="O55" s="74">
        <f t="shared" si="22"/>
        <v>0</v>
      </c>
      <c r="P55" s="23">
        <f t="shared" si="6"/>
        <v>0</v>
      </c>
      <c r="Q55" s="230">
        <f>'территориальные объемы'!Q55+'ДД и ПМО'!Q55++'ФП, ФАП- 101-900 жителй'!Q55+'ФП, ФАП- 901-1500 жителей'!Q55+'ФП, ФАП- 1501-2000 жителей'!Q55+'консультативные объемы'!Q55+'мобильные поликлиника'!Q55+'КДП и КДО'!Q55+телемедицина!Q55+'ЦАП - COVID-19'!Q55</f>
        <v>0</v>
      </c>
      <c r="R55" s="230">
        <f>'территориальные объемы'!R55+'ДД и ПМО'!R55++'ФП, ФАП- 101-900 жителй'!R55+'ФП, ФАП- 901-1500 жителей'!R55+'ФП, ФАП- 1501-2000 жителей'!R55+'консультативные объемы'!R55+'мобильные поликлиника'!R55+'КДП и КДО'!R55+телемедицина!R55+'ЦАП - COVID-19'!R55</f>
        <v>0</v>
      </c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10"/>
        <v>0</v>
      </c>
      <c r="Y55" s="31">
        <f t="shared" si="11"/>
        <v>0</v>
      </c>
      <c r="Z55" s="31">
        <f t="shared" si="12"/>
        <v>0</v>
      </c>
      <c r="AA55" s="31">
        <f t="shared" si="0"/>
        <v>0</v>
      </c>
      <c r="AB55" s="31">
        <f t="shared" si="13"/>
        <v>0</v>
      </c>
      <c r="AC55" s="31">
        <f t="shared" si="14"/>
        <v>0</v>
      </c>
      <c r="AD55" s="31">
        <f t="shared" si="15"/>
        <v>0</v>
      </c>
      <c r="AE55" s="31">
        <f t="shared" si="16"/>
        <v>0</v>
      </c>
      <c r="AF55" s="28"/>
      <c r="AG55" s="91"/>
      <c r="AK55" s="105"/>
    </row>
    <row r="56" spans="1:37" s="55" customFormat="1" ht="15" customHeight="1" thickBot="1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230">
        <f>'территориальные объемы'!G56+'ДД и ПМО'!G56++'ФП, ФАП- 101-900 жителй'!G56+'ФП, ФАП- 901-1500 жителей'!G56+'ФП, ФАП- 1501-2000 жителей'!G56+'консультативные объемы'!G56+'мобильные поликлиника'!G56+'КДП и КДО'!G56+телемедицина!G56+'ЦАП - COVID-19'!G56</f>
        <v>0</v>
      </c>
      <c r="H56" s="230">
        <f>'территориальные объемы'!H56+'ДД и ПМО'!H56++'ФП, ФАП- 101-900 жителй'!H56+'ФП, ФАП- 901-1500 жителей'!H56+'ФП, ФАП- 1501-2000 жителей'!H56+'консультативные объемы'!H56+'мобильные поликлиника'!H56+'КДП и КДО'!H56+телемедицина!H56+'ЦАП - COVID-19'!H56</f>
        <v>0</v>
      </c>
      <c r="I56" s="62">
        <v>0</v>
      </c>
      <c r="J56" s="34">
        <v>0</v>
      </c>
      <c r="K56" s="62">
        <f t="shared" si="3"/>
        <v>0</v>
      </c>
      <c r="L56" s="95">
        <f t="shared" si="21"/>
        <v>0</v>
      </c>
      <c r="M56" s="101">
        <v>0</v>
      </c>
      <c r="N56" s="102">
        <v>0</v>
      </c>
      <c r="O56" s="103">
        <f t="shared" si="22"/>
        <v>0</v>
      </c>
      <c r="P56" s="35">
        <f t="shared" si="6"/>
        <v>0</v>
      </c>
      <c r="Q56" s="230">
        <f>'территориальные объемы'!Q56+'ДД и ПМО'!Q56++'ФП, ФАП- 101-900 жителй'!Q56+'ФП, ФАП- 901-1500 жителей'!Q56+'ФП, ФАП- 1501-2000 жителей'!Q56+'консультативные объемы'!Q56+'мобильные поликлиника'!Q56+'КДП и КДО'!Q56+телемедицина!Q56+'ЦАП - COVID-19'!Q56</f>
        <v>0</v>
      </c>
      <c r="R56" s="230">
        <f>'территориальные объемы'!R56+'ДД и ПМО'!R56++'ФП, ФАП- 101-900 жителй'!R56+'ФП, ФАП- 901-1500 жителей'!R56+'ФП, ФАП- 1501-2000 жителей'!R56+'консультативные объемы'!R56+'мобильные поликлиника'!R56+'КДП и КДО'!R56+телемедицина!R56+'ЦАП - COVID-19'!R56</f>
        <v>0</v>
      </c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10"/>
        <v>0</v>
      </c>
      <c r="Y56" s="62">
        <f t="shared" si="11"/>
        <v>0</v>
      </c>
      <c r="Z56" s="62">
        <f t="shared" si="12"/>
        <v>0</v>
      </c>
      <c r="AA56" s="62">
        <f t="shared" si="0"/>
        <v>0</v>
      </c>
      <c r="AB56" s="62">
        <f t="shared" si="13"/>
        <v>0</v>
      </c>
      <c r="AC56" s="62">
        <f t="shared" si="14"/>
        <v>0</v>
      </c>
      <c r="AD56" s="62">
        <f t="shared" si="15"/>
        <v>0</v>
      </c>
      <c r="AE56" s="62">
        <f t="shared" si="16"/>
        <v>0</v>
      </c>
      <c r="AF56" s="36"/>
      <c r="AG56" s="97"/>
      <c r="AK56" s="105"/>
    </row>
    <row r="57" spans="1:37" s="55" customFormat="1" ht="15.75" thickBot="1">
      <c r="A57" s="124"/>
      <c r="B57" s="60" t="s">
        <v>49</v>
      </c>
      <c r="C57" s="98">
        <f t="shared" ref="C57:I57" si="34">C10+C11+C12+C13+C14+C15+C16+C17+C18+C19+C20+C22+C23+C24+C25+C26+C28+C30+C31+C34+C35+C36+C37+C39+C42+C43+C44+C46+C48+C50+C51+C54+C38+C45+C49+C27+C21+C47+C29</f>
        <v>0</v>
      </c>
      <c r="D57" s="98">
        <f t="shared" si="34"/>
        <v>0</v>
      </c>
      <c r="E57" s="98">
        <f t="shared" si="34"/>
        <v>0</v>
      </c>
      <c r="F57" s="98">
        <f t="shared" si="34"/>
        <v>0</v>
      </c>
      <c r="G57" s="98">
        <f t="shared" si="34"/>
        <v>0</v>
      </c>
      <c r="H57" s="98">
        <f t="shared" si="34"/>
        <v>0</v>
      </c>
      <c r="I57" s="98">
        <f t="shared" si="34"/>
        <v>0</v>
      </c>
      <c r="J57" s="37" t="e">
        <f>ROUND(K57/I57,1)</f>
        <v>#DIV/0!</v>
      </c>
      <c r="K57" s="98">
        <f t="shared" ref="K57:S57" si="35">K10+K11+K12+K13+K14+K15+K16+K17+K18+K19+K20+K22+K23+K24+K25+K26+K28+K30+K31+K34+K35+K36+K37+K39+K42+K43+K44+K46+K48+K50+K51+K54+K38+K45+K49+K27+K21+K47+K29</f>
        <v>0</v>
      </c>
      <c r="L57" s="98">
        <f t="shared" si="35"/>
        <v>0</v>
      </c>
      <c r="M57" s="98">
        <f t="shared" si="35"/>
        <v>50007</v>
      </c>
      <c r="N57" s="98">
        <f t="shared" si="35"/>
        <v>0</v>
      </c>
      <c r="O57" s="98">
        <f t="shared" si="35"/>
        <v>50007</v>
      </c>
      <c r="P57" s="98">
        <f t="shared" si="35"/>
        <v>45182</v>
      </c>
      <c r="Q57" s="98">
        <f t="shared" si="35"/>
        <v>0</v>
      </c>
      <c r="R57" s="98">
        <f t="shared" si="35"/>
        <v>45182</v>
      </c>
      <c r="S57" s="98">
        <f t="shared" si="35"/>
        <v>12590</v>
      </c>
      <c r="T57" s="37">
        <f>ROUND(U57/S57,1)</f>
        <v>2.9</v>
      </c>
      <c r="U57" s="98">
        <f t="shared" ref="U57:AG57" si="36">U10+U11+U12+U13+U14+U15+U16+U17+U18+U19+U20+U22+U23+U24+U25+U26+U28+U30+U31+U34+U35+U36+U37+U39+U42+U43+U44+U46+U48+U50+U51+U54+U38+U45+U49+U27+U21+U47+U29</f>
        <v>37121</v>
      </c>
      <c r="V57" s="98">
        <f t="shared" si="36"/>
        <v>132310</v>
      </c>
      <c r="W57" s="98">
        <f t="shared" si="36"/>
        <v>50007</v>
      </c>
      <c r="X57" s="98">
        <f t="shared" si="36"/>
        <v>0</v>
      </c>
      <c r="Y57" s="98">
        <f t="shared" si="36"/>
        <v>50007</v>
      </c>
      <c r="Z57" s="98">
        <f t="shared" si="36"/>
        <v>45182</v>
      </c>
      <c r="AA57" s="98">
        <f t="shared" si="36"/>
        <v>0</v>
      </c>
      <c r="AB57" s="98">
        <f t="shared" si="36"/>
        <v>45182</v>
      </c>
      <c r="AC57" s="98">
        <f t="shared" si="36"/>
        <v>12590</v>
      </c>
      <c r="AD57" s="98">
        <f t="shared" si="36"/>
        <v>37121</v>
      </c>
      <c r="AE57" s="98">
        <f t="shared" si="36"/>
        <v>132310</v>
      </c>
      <c r="AF57" s="98">
        <f t="shared" si="36"/>
        <v>146164</v>
      </c>
      <c r="AG57" s="98">
        <f t="shared" si="36"/>
        <v>32.880000000000003</v>
      </c>
      <c r="AK57" s="105"/>
    </row>
  </sheetData>
  <sheetProtection password="CC5B" sheet="1" objects="1" scenarios="1"/>
  <mergeCells count="31">
    <mergeCell ref="A5:A8"/>
    <mergeCell ref="H3:V3"/>
    <mergeCell ref="B5:B8"/>
    <mergeCell ref="S7:S8"/>
    <mergeCell ref="T7:T8"/>
    <mergeCell ref="U7:U8"/>
    <mergeCell ref="S6:U6"/>
    <mergeCell ref="I7:I8"/>
    <mergeCell ref="J7:J8"/>
    <mergeCell ref="K7:K8"/>
    <mergeCell ref="F6:H7"/>
    <mergeCell ref="P6:R7"/>
    <mergeCell ref="I6:K6"/>
    <mergeCell ref="C6:E7"/>
    <mergeCell ref="M5:V5"/>
    <mergeCell ref="E1:V1"/>
    <mergeCell ref="E3:G3"/>
    <mergeCell ref="T4:V4"/>
    <mergeCell ref="AG5:AG8"/>
    <mergeCell ref="AF5:AF8"/>
    <mergeCell ref="L6:L8"/>
    <mergeCell ref="Z6:AB7"/>
    <mergeCell ref="AC6:AD6"/>
    <mergeCell ref="AE6:AE8"/>
    <mergeCell ref="AC7:AC8"/>
    <mergeCell ref="AD7:AD8"/>
    <mergeCell ref="C5:L5"/>
    <mergeCell ref="V6:V8"/>
    <mergeCell ref="M6:O7"/>
    <mergeCell ref="W6:Y7"/>
    <mergeCell ref="W5:AE5"/>
  </mergeCells>
  <printOptions horizontalCentered="1"/>
  <pageMargins left="0.15748031496062992" right="0.15748031496062992" top="0.55118110236220474" bottom="0.15748031496062992" header="0.15748031496062992" footer="0.15748031496062992"/>
  <pageSetup paperSize="9" scale="55" fitToWidth="2" pageOrder="overThenDown" orientation="landscape" horizontalDpi="180" verticalDpi="180" r:id="rId1"/>
  <colBreaks count="1" manualBreakCount="1">
    <brk id="22" max="5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AG58"/>
  <sheetViews>
    <sheetView view="pageBreakPreview" zoomScale="60" workbookViewId="0">
      <selection activeCell="B31" sqref="B31"/>
    </sheetView>
  </sheetViews>
  <sheetFormatPr defaultRowHeight="15"/>
  <cols>
    <col min="1" max="1" width="10.140625" style="121" customWidth="1"/>
    <col min="2" max="2" width="36.8554687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2" width="9.5703125" customWidth="1"/>
    <col min="13" max="13" width="8.7109375" customWidth="1"/>
    <col min="14" max="14" width="8.7109375" style="1" customWidth="1"/>
    <col min="15" max="15" width="8.2851562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2" max="22" width="11.28515625" customWidth="1"/>
    <col min="28" max="28" width="9.42578125" customWidth="1"/>
  </cols>
  <sheetData>
    <row r="1" spans="1:33" ht="63" customHeight="1">
      <c r="C1" s="384" t="s">
        <v>217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Q4" s="385" t="s">
        <v>174</v>
      </c>
      <c r="R4" s="385"/>
      <c r="S4" s="385"/>
      <c r="T4" s="385"/>
    </row>
    <row r="5" spans="1:33" s="17" customFormat="1" ht="20.25" customHeight="1" thickBot="1">
      <c r="A5" s="333" t="s">
        <v>218</v>
      </c>
      <c r="B5" s="39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92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92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9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106">
        <v>2</v>
      </c>
      <c r="C9" s="72">
        <v>3</v>
      </c>
      <c r="D9" s="14">
        <v>4</v>
      </c>
      <c r="E9" s="15" t="s">
        <v>220</v>
      </c>
      <c r="F9" s="47" t="s">
        <v>221</v>
      </c>
      <c r="G9" s="47">
        <v>7</v>
      </c>
      <c r="H9" s="47">
        <v>8</v>
      </c>
      <c r="I9" s="47">
        <v>9</v>
      </c>
      <c r="J9" s="48">
        <v>10</v>
      </c>
      <c r="K9" s="49" t="s">
        <v>219</v>
      </c>
      <c r="L9" s="50" t="s">
        <v>222</v>
      </c>
      <c r="M9" s="69">
        <v>13</v>
      </c>
      <c r="N9" s="70">
        <v>14</v>
      </c>
      <c r="O9" s="70" t="s">
        <v>223</v>
      </c>
      <c r="P9" s="70" t="s">
        <v>224</v>
      </c>
      <c r="Q9" s="70">
        <v>17</v>
      </c>
      <c r="R9" s="70">
        <v>18</v>
      </c>
      <c r="S9" s="70">
        <v>19</v>
      </c>
      <c r="T9" s="71">
        <v>20</v>
      </c>
      <c r="U9" s="70" t="s">
        <v>225</v>
      </c>
      <c r="V9" s="77" t="s">
        <v>226</v>
      </c>
      <c r="W9" s="51" t="s">
        <v>227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107" t="s">
        <v>13</v>
      </c>
      <c r="C10" s="238"/>
      <c r="D10" s="232"/>
      <c r="E10" s="6">
        <f>C10+D10</f>
        <v>0</v>
      </c>
      <c r="F10" s="23">
        <f>G10+H10</f>
        <v>0</v>
      </c>
      <c r="G10" s="232"/>
      <c r="H10" s="232"/>
      <c r="I10" s="232"/>
      <c r="J10" s="22">
        <v>3.8</v>
      </c>
      <c r="K10" s="23">
        <f>ROUND(I10*J10,0)</f>
        <v>0</v>
      </c>
      <c r="L10" s="24">
        <f>E10+F10+K10</f>
        <v>0</v>
      </c>
      <c r="M10" s="238"/>
      <c r="N10" s="232"/>
      <c r="O10" s="6">
        <f>M10+N10</f>
        <v>0</v>
      </c>
      <c r="P10" s="23">
        <f>Q10+R10</f>
        <v>0</v>
      </c>
      <c r="Q10" s="232"/>
      <c r="R10" s="232"/>
      <c r="S10" s="232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108" t="s">
        <v>14</v>
      </c>
      <c r="C11" s="235"/>
      <c r="D11" s="234"/>
      <c r="E11" s="6">
        <f t="shared" ref="E11:E56" si="1">C11+D11</f>
        <v>0</v>
      </c>
      <c r="F11" s="23">
        <f t="shared" ref="F11:F56" si="2">G11+H11</f>
        <v>0</v>
      </c>
      <c r="G11" s="232"/>
      <c r="H11" s="232"/>
      <c r="I11" s="232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35"/>
      <c r="N11" s="234"/>
      <c r="O11" s="6">
        <f t="shared" ref="O11:O18" si="5">M11+N11</f>
        <v>0</v>
      </c>
      <c r="P11" s="23">
        <f t="shared" ref="P11:P56" si="6">Q11+R11</f>
        <v>0</v>
      </c>
      <c r="Q11" s="232"/>
      <c r="R11" s="232"/>
      <c r="S11" s="232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16" si="11">IFERROR(ROUND(AE11/AF11,2),"")</f>
        <v>0</v>
      </c>
    </row>
    <row r="12" spans="1:33">
      <c r="A12" s="123">
        <v>58</v>
      </c>
      <c r="B12" s="109" t="s">
        <v>15</v>
      </c>
      <c r="C12" s="235"/>
      <c r="D12" s="234"/>
      <c r="E12" s="6">
        <f t="shared" si="1"/>
        <v>0</v>
      </c>
      <c r="F12" s="23">
        <f t="shared" si="2"/>
        <v>0</v>
      </c>
      <c r="G12" s="232"/>
      <c r="H12" s="232"/>
      <c r="I12" s="232"/>
      <c r="J12" s="27">
        <v>2.5</v>
      </c>
      <c r="K12" s="31">
        <f t="shared" si="3"/>
        <v>0</v>
      </c>
      <c r="L12" s="32">
        <f t="shared" si="4"/>
        <v>0</v>
      </c>
      <c r="M12" s="235"/>
      <c r="N12" s="234"/>
      <c r="O12" s="6">
        <f t="shared" si="5"/>
        <v>0</v>
      </c>
      <c r="P12" s="23">
        <f t="shared" si="6"/>
        <v>0</v>
      </c>
      <c r="Q12" s="232"/>
      <c r="R12" s="232"/>
      <c r="S12" s="232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108" t="s">
        <v>16</v>
      </c>
      <c r="C13" s="235"/>
      <c r="D13" s="234"/>
      <c r="E13" s="6">
        <f t="shared" si="1"/>
        <v>0</v>
      </c>
      <c r="F13" s="23">
        <f t="shared" si="2"/>
        <v>0</v>
      </c>
      <c r="G13" s="232"/>
      <c r="H13" s="232"/>
      <c r="I13" s="232"/>
      <c r="J13" s="27">
        <v>2.2000000000000002</v>
      </c>
      <c r="K13" s="31">
        <f t="shared" si="3"/>
        <v>0</v>
      </c>
      <c r="L13" s="32">
        <f t="shared" si="4"/>
        <v>0</v>
      </c>
      <c r="M13" s="235"/>
      <c r="N13" s="234"/>
      <c r="O13" s="6">
        <f t="shared" si="5"/>
        <v>0</v>
      </c>
      <c r="P13" s="23">
        <f t="shared" si="6"/>
        <v>0</v>
      </c>
      <c r="Q13" s="232"/>
      <c r="R13" s="232"/>
      <c r="S13" s="232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108" t="s">
        <v>17</v>
      </c>
      <c r="C14" s="235"/>
      <c r="D14" s="234"/>
      <c r="E14" s="6">
        <f t="shared" si="1"/>
        <v>0</v>
      </c>
      <c r="F14" s="23">
        <f t="shared" si="2"/>
        <v>0</v>
      </c>
      <c r="G14" s="232"/>
      <c r="H14" s="232"/>
      <c r="I14" s="232"/>
      <c r="J14" s="27">
        <v>2.1</v>
      </c>
      <c r="K14" s="31">
        <f t="shared" si="3"/>
        <v>0</v>
      </c>
      <c r="L14" s="32">
        <f t="shared" si="4"/>
        <v>0</v>
      </c>
      <c r="M14" s="235"/>
      <c r="N14" s="234"/>
      <c r="O14" s="6">
        <f t="shared" si="5"/>
        <v>0</v>
      </c>
      <c r="P14" s="23">
        <f t="shared" si="6"/>
        <v>0</v>
      </c>
      <c r="Q14" s="232"/>
      <c r="R14" s="232"/>
      <c r="S14" s="232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110" t="s">
        <v>18</v>
      </c>
      <c r="C15" s="235"/>
      <c r="D15" s="234"/>
      <c r="E15" s="6">
        <f t="shared" si="1"/>
        <v>0</v>
      </c>
      <c r="F15" s="23">
        <f t="shared" si="2"/>
        <v>0</v>
      </c>
      <c r="G15" s="232"/>
      <c r="H15" s="232"/>
      <c r="I15" s="232"/>
      <c r="J15" s="27">
        <v>2.1</v>
      </c>
      <c r="K15" s="31">
        <f t="shared" si="3"/>
        <v>0</v>
      </c>
      <c r="L15" s="32">
        <f t="shared" si="4"/>
        <v>0</v>
      </c>
      <c r="M15" s="235"/>
      <c r="N15" s="234"/>
      <c r="O15" s="6">
        <f t="shared" si="5"/>
        <v>0</v>
      </c>
      <c r="P15" s="23">
        <f t="shared" si="6"/>
        <v>0</v>
      </c>
      <c r="Q15" s="232"/>
      <c r="R15" s="232"/>
      <c r="S15" s="232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110" t="s">
        <v>215</v>
      </c>
      <c r="C16" s="235"/>
      <c r="D16" s="234"/>
      <c r="E16" s="6">
        <f>C16+D16</f>
        <v>0</v>
      </c>
      <c r="F16" s="23">
        <f>G16+H16</f>
        <v>0</v>
      </c>
      <c r="G16" s="232"/>
      <c r="H16" s="232"/>
      <c r="I16" s="232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109" t="s">
        <v>19</v>
      </c>
      <c r="C17" s="235"/>
      <c r="D17" s="234"/>
      <c r="E17" s="6">
        <f t="shared" si="1"/>
        <v>0</v>
      </c>
      <c r="F17" s="23">
        <f t="shared" si="2"/>
        <v>0</v>
      </c>
      <c r="G17" s="232"/>
      <c r="H17" s="232"/>
      <c r="I17" s="232"/>
      <c r="J17" s="29">
        <v>4.2</v>
      </c>
      <c r="K17" s="31">
        <f t="shared" si="3"/>
        <v>0</v>
      </c>
      <c r="L17" s="32">
        <f t="shared" si="4"/>
        <v>0</v>
      </c>
      <c r="M17" s="235"/>
      <c r="N17" s="234"/>
      <c r="O17" s="6">
        <f t="shared" si="5"/>
        <v>0</v>
      </c>
      <c r="P17" s="23">
        <f t="shared" si="6"/>
        <v>0</v>
      </c>
      <c r="Q17" s="232"/>
      <c r="R17" s="232"/>
      <c r="S17" s="232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ref="AG17:AG54" si="13">IFERROR(ROUND(AE17/AF17,2),"")</f>
        <v>0</v>
      </c>
    </row>
    <row r="18" spans="1:33">
      <c r="A18" s="123">
        <v>22</v>
      </c>
      <c r="B18" s="109" t="s">
        <v>20</v>
      </c>
      <c r="C18" s="235"/>
      <c r="D18" s="234"/>
      <c r="E18" s="6">
        <f t="shared" si="1"/>
        <v>0</v>
      </c>
      <c r="F18" s="23">
        <f t="shared" si="2"/>
        <v>0</v>
      </c>
      <c r="G18" s="232"/>
      <c r="H18" s="232"/>
      <c r="I18" s="232"/>
      <c r="J18" s="27">
        <v>2</v>
      </c>
      <c r="K18" s="31">
        <f>ROUND(I18*J18,0)</f>
        <v>0</v>
      </c>
      <c r="L18" s="32">
        <f t="shared" si="4"/>
        <v>0</v>
      </c>
      <c r="M18" s="235"/>
      <c r="N18" s="234"/>
      <c r="O18" s="6">
        <f t="shared" si="5"/>
        <v>0</v>
      </c>
      <c r="P18" s="23">
        <f t="shared" si="6"/>
        <v>0</v>
      </c>
      <c r="Q18" s="232"/>
      <c r="R18" s="232"/>
      <c r="S18" s="232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109" t="s">
        <v>21</v>
      </c>
      <c r="C19" s="235"/>
      <c r="D19" s="234"/>
      <c r="E19" s="6">
        <f>C19+D19</f>
        <v>0</v>
      </c>
      <c r="F19" s="23">
        <f t="shared" si="2"/>
        <v>0</v>
      </c>
      <c r="G19" s="232"/>
      <c r="H19" s="232"/>
      <c r="I19" s="232"/>
      <c r="J19" s="27">
        <v>2.4</v>
      </c>
      <c r="K19" s="31">
        <f t="shared" si="3"/>
        <v>0</v>
      </c>
      <c r="L19" s="32">
        <f t="shared" si="4"/>
        <v>0</v>
      </c>
      <c r="M19" s="235"/>
      <c r="N19" s="234"/>
      <c r="O19" s="6">
        <f>M19+N19</f>
        <v>0</v>
      </c>
      <c r="P19" s="23">
        <f t="shared" si="6"/>
        <v>0</v>
      </c>
      <c r="Q19" s="232"/>
      <c r="R19" s="232"/>
      <c r="S19" s="232"/>
      <c r="T19" s="27">
        <v>2.4</v>
      </c>
      <c r="U19" s="31">
        <f t="shared" ref="U19:U30" si="14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3"/>
        <v>0</v>
      </c>
    </row>
    <row r="20" spans="1:33">
      <c r="A20" s="123">
        <v>29</v>
      </c>
      <c r="B20" s="108" t="s">
        <v>22</v>
      </c>
      <c r="C20" s="235"/>
      <c r="D20" s="234"/>
      <c r="E20" s="6">
        <f t="shared" si="1"/>
        <v>0</v>
      </c>
      <c r="F20" s="23">
        <f t="shared" si="2"/>
        <v>0</v>
      </c>
      <c r="G20" s="232"/>
      <c r="H20" s="232"/>
      <c r="I20" s="232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4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3"/>
        <v>0</v>
      </c>
    </row>
    <row r="21" spans="1:33">
      <c r="A21" s="123">
        <v>17</v>
      </c>
      <c r="B21" s="108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35"/>
      <c r="N21" s="234"/>
      <c r="O21" s="6">
        <f>M21+N21</f>
        <v>0</v>
      </c>
      <c r="P21" s="23">
        <f>Q21+R21</f>
        <v>0</v>
      </c>
      <c r="Q21" s="232"/>
      <c r="R21" s="232"/>
      <c r="S21" s="232"/>
      <c r="T21" s="27">
        <v>3.1</v>
      </c>
      <c r="U21" s="31">
        <f>ROUND(S21*T21,0)</f>
        <v>0</v>
      </c>
      <c r="V21" s="88">
        <f>O21+P21+U21</f>
        <v>0</v>
      </c>
      <c r="W21" s="30">
        <f t="shared" ref="W21:AC21" si="15">C21+M21</f>
        <v>0</v>
      </c>
      <c r="X21" s="31">
        <f t="shared" si="15"/>
        <v>0</v>
      </c>
      <c r="Y21" s="31">
        <f t="shared" si="15"/>
        <v>0</v>
      </c>
      <c r="Z21" s="31">
        <f t="shared" si="15"/>
        <v>0</v>
      </c>
      <c r="AA21" s="31">
        <f t="shared" si="15"/>
        <v>0</v>
      </c>
      <c r="AB21" s="31">
        <f t="shared" si="15"/>
        <v>0</v>
      </c>
      <c r="AC21" s="31">
        <f t="shared" si="15"/>
        <v>0</v>
      </c>
      <c r="AD21" s="31">
        <f>K21+U21</f>
        <v>0</v>
      </c>
      <c r="AE21" s="31">
        <f>L21+V21</f>
        <v>0</v>
      </c>
      <c r="AF21" s="28">
        <v>4470</v>
      </c>
      <c r="AG21" s="91">
        <f>IFERROR(ROUND(AE21/AF21,2),"")</f>
        <v>0</v>
      </c>
    </row>
    <row r="22" spans="1:33">
      <c r="A22" s="123">
        <v>30</v>
      </c>
      <c r="B22" s="108" t="s">
        <v>23</v>
      </c>
      <c r="C22" s="235"/>
      <c r="D22" s="234"/>
      <c r="E22" s="6">
        <f t="shared" si="1"/>
        <v>0</v>
      </c>
      <c r="F22" s="23">
        <f t="shared" si="2"/>
        <v>0</v>
      </c>
      <c r="G22" s="232"/>
      <c r="H22" s="232"/>
      <c r="I22" s="232"/>
      <c r="J22" s="27">
        <v>2.2000000000000002</v>
      </c>
      <c r="K22" s="31">
        <f t="shared" si="3"/>
        <v>0</v>
      </c>
      <c r="L22" s="32">
        <f t="shared" ref="L22:L56" si="16">E22+F22+K22</f>
        <v>0</v>
      </c>
      <c r="M22" s="235"/>
      <c r="N22" s="234"/>
      <c r="O22" s="6">
        <f t="shared" ref="O22:O56" si="17">M22+N22</f>
        <v>0</v>
      </c>
      <c r="P22" s="23">
        <f t="shared" si="6"/>
        <v>0</v>
      </c>
      <c r="Q22" s="232"/>
      <c r="R22" s="232"/>
      <c r="S22" s="232"/>
      <c r="T22" s="27">
        <v>2.2000000000000002</v>
      </c>
      <c r="U22" s="31">
        <f t="shared" si="14"/>
        <v>0</v>
      </c>
      <c r="V22" s="88">
        <f t="shared" ref="V22:V30" si="18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3"/>
        <v>0</v>
      </c>
    </row>
    <row r="23" spans="1:33">
      <c r="A23" s="123">
        <v>53</v>
      </c>
      <c r="B23" s="108" t="s">
        <v>24</v>
      </c>
      <c r="C23" s="235"/>
      <c r="D23" s="234"/>
      <c r="E23" s="6">
        <f t="shared" si="1"/>
        <v>0</v>
      </c>
      <c r="F23" s="23">
        <f t="shared" si="2"/>
        <v>0</v>
      </c>
      <c r="G23" s="232"/>
      <c r="H23" s="232"/>
      <c r="I23" s="232"/>
      <c r="J23" s="27">
        <v>2.9</v>
      </c>
      <c r="K23" s="31">
        <f t="shared" si="3"/>
        <v>0</v>
      </c>
      <c r="L23" s="32">
        <f t="shared" si="16"/>
        <v>0</v>
      </c>
      <c r="M23" s="235"/>
      <c r="N23" s="234"/>
      <c r="O23" s="6">
        <f t="shared" si="17"/>
        <v>0</v>
      </c>
      <c r="P23" s="23">
        <f t="shared" si="6"/>
        <v>0</v>
      </c>
      <c r="Q23" s="232"/>
      <c r="R23" s="232"/>
      <c r="S23" s="232"/>
      <c r="T23" s="27">
        <v>2.9</v>
      </c>
      <c r="U23" s="31">
        <f t="shared" si="14"/>
        <v>0</v>
      </c>
      <c r="V23" s="88">
        <f t="shared" si="18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3"/>
        <v>0</v>
      </c>
    </row>
    <row r="24" spans="1:33">
      <c r="A24" s="123">
        <v>54</v>
      </c>
      <c r="B24" s="109" t="s">
        <v>25</v>
      </c>
      <c r="C24" s="235"/>
      <c r="D24" s="234"/>
      <c r="E24" s="6">
        <f t="shared" si="1"/>
        <v>0</v>
      </c>
      <c r="F24" s="23">
        <f t="shared" si="2"/>
        <v>0</v>
      </c>
      <c r="G24" s="232"/>
      <c r="H24" s="232"/>
      <c r="I24" s="232"/>
      <c r="J24" s="27">
        <v>2.2999999999999998</v>
      </c>
      <c r="K24" s="31">
        <f t="shared" si="3"/>
        <v>0</v>
      </c>
      <c r="L24" s="32">
        <f t="shared" si="16"/>
        <v>0</v>
      </c>
      <c r="M24" s="235"/>
      <c r="N24" s="234"/>
      <c r="O24" s="6">
        <f t="shared" si="17"/>
        <v>0</v>
      </c>
      <c r="P24" s="23">
        <f t="shared" si="6"/>
        <v>0</v>
      </c>
      <c r="Q24" s="232"/>
      <c r="R24" s="232"/>
      <c r="S24" s="232"/>
      <c r="T24" s="27">
        <v>2.2999999999999998</v>
      </c>
      <c r="U24" s="31">
        <f t="shared" si="14"/>
        <v>0</v>
      </c>
      <c r="V24" s="88">
        <f t="shared" si="18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3"/>
        <v>0</v>
      </c>
    </row>
    <row r="25" spans="1:33">
      <c r="A25" s="123">
        <v>56</v>
      </c>
      <c r="B25" s="108" t="s">
        <v>26</v>
      </c>
      <c r="C25" s="235"/>
      <c r="D25" s="234"/>
      <c r="E25" s="6">
        <f t="shared" si="1"/>
        <v>0</v>
      </c>
      <c r="F25" s="23">
        <f t="shared" si="2"/>
        <v>0</v>
      </c>
      <c r="G25" s="232"/>
      <c r="H25" s="232"/>
      <c r="I25" s="232"/>
      <c r="J25" s="27">
        <v>2</v>
      </c>
      <c r="K25" s="31">
        <f t="shared" si="3"/>
        <v>0</v>
      </c>
      <c r="L25" s="32">
        <f t="shared" si="16"/>
        <v>0</v>
      </c>
      <c r="M25" s="235"/>
      <c r="N25" s="234"/>
      <c r="O25" s="6">
        <f t="shared" si="17"/>
        <v>0</v>
      </c>
      <c r="P25" s="23">
        <f t="shared" si="6"/>
        <v>0</v>
      </c>
      <c r="Q25" s="232"/>
      <c r="R25" s="232"/>
      <c r="S25" s="232"/>
      <c r="T25" s="27">
        <v>2</v>
      </c>
      <c r="U25" s="31">
        <f t="shared" si="14"/>
        <v>0</v>
      </c>
      <c r="V25" s="88">
        <f t="shared" si="18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3"/>
        <v>0</v>
      </c>
    </row>
    <row r="26" spans="1:33">
      <c r="A26" s="123">
        <v>60</v>
      </c>
      <c r="B26" s="109" t="s">
        <v>27</v>
      </c>
      <c r="C26" s="235"/>
      <c r="D26" s="234"/>
      <c r="E26" s="6">
        <f t="shared" si="1"/>
        <v>0</v>
      </c>
      <c r="F26" s="23">
        <f t="shared" si="2"/>
        <v>0</v>
      </c>
      <c r="G26" s="232"/>
      <c r="H26" s="232"/>
      <c r="I26" s="232"/>
      <c r="J26" s="27">
        <v>2.5</v>
      </c>
      <c r="K26" s="31">
        <f t="shared" si="3"/>
        <v>0</v>
      </c>
      <c r="L26" s="32">
        <f t="shared" si="16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4"/>
        <v>0</v>
      </c>
      <c r="V26" s="88">
        <f t="shared" si="18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3"/>
        <v>0</v>
      </c>
    </row>
    <row r="27" spans="1:33">
      <c r="A27" s="123">
        <v>18</v>
      </c>
      <c r="B27" s="109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35"/>
      <c r="N27" s="234"/>
      <c r="O27" s="6">
        <f>M27+N27</f>
        <v>0</v>
      </c>
      <c r="P27" s="23">
        <f>Q27+R27</f>
        <v>0</v>
      </c>
      <c r="Q27" s="232"/>
      <c r="R27" s="232"/>
      <c r="S27" s="232"/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9">C27+M27</f>
        <v>0</v>
      </c>
      <c r="X27" s="31">
        <f t="shared" si="19"/>
        <v>0</v>
      </c>
      <c r="Y27" s="31">
        <f t="shared" si="19"/>
        <v>0</v>
      </c>
      <c r="Z27" s="31">
        <f t="shared" si="19"/>
        <v>0</v>
      </c>
      <c r="AA27" s="31">
        <f t="shared" si="19"/>
        <v>0</v>
      </c>
      <c r="AB27" s="31">
        <f t="shared" si="19"/>
        <v>0</v>
      </c>
      <c r="AC27" s="31">
        <f t="shared" si="19"/>
        <v>0</v>
      </c>
      <c r="AD27" s="31">
        <f>K27+U27</f>
        <v>0</v>
      </c>
      <c r="AE27" s="31">
        <f>L27+V27</f>
        <v>0</v>
      </c>
      <c r="AF27" s="28">
        <v>3750</v>
      </c>
      <c r="AG27" s="91">
        <f>IFERROR(ROUND(AE27/AF27,2),"")</f>
        <v>0</v>
      </c>
    </row>
    <row r="28" spans="1:33">
      <c r="A28" s="123">
        <v>162</v>
      </c>
      <c r="B28" s="108" t="s">
        <v>28</v>
      </c>
      <c r="C28" s="235"/>
      <c r="D28" s="234"/>
      <c r="E28" s="6">
        <f t="shared" si="1"/>
        <v>0</v>
      </c>
      <c r="F28" s="23">
        <f t="shared" si="2"/>
        <v>0</v>
      </c>
      <c r="G28" s="232"/>
      <c r="H28" s="232"/>
      <c r="I28" s="232"/>
      <c r="J28" s="29">
        <v>4.0999999999999996</v>
      </c>
      <c r="K28" s="31">
        <f t="shared" si="3"/>
        <v>0</v>
      </c>
      <c r="L28" s="32">
        <f t="shared" si="16"/>
        <v>0</v>
      </c>
      <c r="M28" s="235"/>
      <c r="N28" s="234"/>
      <c r="O28" s="6">
        <f t="shared" si="17"/>
        <v>0</v>
      </c>
      <c r="P28" s="23">
        <f t="shared" si="6"/>
        <v>0</v>
      </c>
      <c r="Q28" s="232"/>
      <c r="R28" s="232"/>
      <c r="S28" s="232"/>
      <c r="T28" s="29">
        <v>4.0999999999999996</v>
      </c>
      <c r="U28" s="31">
        <f t="shared" si="14"/>
        <v>0</v>
      </c>
      <c r="V28" s="88">
        <f t="shared" si="18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3"/>
        <v>0</v>
      </c>
    </row>
    <row r="29" spans="1:33">
      <c r="A29" s="123">
        <v>96</v>
      </c>
      <c r="B29" s="108" t="s">
        <v>232</v>
      </c>
      <c r="C29" s="235"/>
      <c r="D29" s="234"/>
      <c r="E29" s="6">
        <f>C29+D29</f>
        <v>0</v>
      </c>
      <c r="F29" s="23">
        <f>G29+H29</f>
        <v>0</v>
      </c>
      <c r="G29" s="232"/>
      <c r="H29" s="232"/>
      <c r="I29" s="232"/>
      <c r="J29" s="29">
        <v>4.0999999999999996</v>
      </c>
      <c r="K29" s="31">
        <f>ROUND(I29*J29,0)</f>
        <v>0</v>
      </c>
      <c r="L29" s="32">
        <f>E29+F29+K29</f>
        <v>0</v>
      </c>
      <c r="M29" s="235"/>
      <c r="N29" s="234"/>
      <c r="O29" s="6">
        <f>M29+N29</f>
        <v>0</v>
      </c>
      <c r="P29" s="23">
        <f>Q29+R29</f>
        <v>0</v>
      </c>
      <c r="Q29" s="232"/>
      <c r="R29" s="232"/>
      <c r="S29" s="232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20">C29+M29</f>
        <v>0</v>
      </c>
      <c r="X29" s="31">
        <f t="shared" si="20"/>
        <v>0</v>
      </c>
      <c r="Y29" s="31">
        <f t="shared" si="20"/>
        <v>0</v>
      </c>
      <c r="Z29" s="31">
        <f t="shared" si="20"/>
        <v>0</v>
      </c>
      <c r="AA29" s="31">
        <f t="shared" si="20"/>
        <v>0</v>
      </c>
      <c r="AB29" s="31">
        <f t="shared" si="20"/>
        <v>0</v>
      </c>
      <c r="AC29" s="31">
        <f t="shared" si="20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>
      <c r="A30" s="123">
        <v>65</v>
      </c>
      <c r="B30" s="108" t="s">
        <v>29</v>
      </c>
      <c r="C30" s="235"/>
      <c r="D30" s="234"/>
      <c r="E30" s="6">
        <f t="shared" si="1"/>
        <v>0</v>
      </c>
      <c r="F30" s="23">
        <f t="shared" si="2"/>
        <v>0</v>
      </c>
      <c r="G30" s="232"/>
      <c r="H30" s="232"/>
      <c r="I30" s="232"/>
      <c r="J30" s="29">
        <v>3.8</v>
      </c>
      <c r="K30" s="31">
        <f t="shared" si="3"/>
        <v>0</v>
      </c>
      <c r="L30" s="32">
        <f t="shared" si="16"/>
        <v>0</v>
      </c>
      <c r="M30" s="235"/>
      <c r="N30" s="234"/>
      <c r="O30" s="6">
        <f t="shared" si="17"/>
        <v>0</v>
      </c>
      <c r="P30" s="23">
        <f t="shared" si="6"/>
        <v>0</v>
      </c>
      <c r="Q30" s="232"/>
      <c r="R30" s="232"/>
      <c r="S30" s="232"/>
      <c r="T30" s="29">
        <v>3.8</v>
      </c>
      <c r="U30" s="31">
        <f t="shared" si="14"/>
        <v>0</v>
      </c>
      <c r="V30" s="88">
        <f t="shared" si="18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3"/>
        <v>0</v>
      </c>
    </row>
    <row r="31" spans="1:33">
      <c r="A31" s="123">
        <v>68</v>
      </c>
      <c r="B31" s="111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6"/>
        <v>0</v>
      </c>
      <c r="M31" s="83">
        <f>M32+M33</f>
        <v>0</v>
      </c>
      <c r="N31" s="8">
        <f>N32+N33</f>
        <v>0</v>
      </c>
      <c r="O31" s="74">
        <f t="shared" si="17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3"/>
        <v>0</v>
      </c>
    </row>
    <row r="32" spans="1:33">
      <c r="A32" s="123">
        <v>68</v>
      </c>
      <c r="B32" s="112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35"/>
      <c r="N32" s="234"/>
      <c r="O32" s="74">
        <f t="shared" si="17"/>
        <v>0</v>
      </c>
      <c r="P32" s="23">
        <f t="shared" si="6"/>
        <v>0</v>
      </c>
      <c r="Q32" s="234"/>
      <c r="R32" s="234"/>
      <c r="S32" s="234"/>
      <c r="T32" s="27">
        <v>2.8</v>
      </c>
      <c r="U32" s="31">
        <f>ROUND(S32*T32,0)</f>
        <v>0</v>
      </c>
      <c r="V32" s="88">
        <f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3"/>
        <v>0</v>
      </c>
    </row>
    <row r="33" spans="1:33">
      <c r="A33" s="123">
        <v>68</v>
      </c>
      <c r="B33" s="112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35"/>
      <c r="N33" s="234"/>
      <c r="O33" s="74">
        <f t="shared" si="17"/>
        <v>0</v>
      </c>
      <c r="P33" s="23">
        <f t="shared" si="6"/>
        <v>0</v>
      </c>
      <c r="Q33" s="234"/>
      <c r="R33" s="234"/>
      <c r="S33" s="234"/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3"/>
        <v>0</v>
      </c>
    </row>
    <row r="34" spans="1:33">
      <c r="A34" s="125">
        <v>75</v>
      </c>
      <c r="B34" s="108" t="s">
        <v>33</v>
      </c>
      <c r="C34" s="235"/>
      <c r="D34" s="234"/>
      <c r="E34" s="6">
        <f t="shared" si="1"/>
        <v>0</v>
      </c>
      <c r="F34" s="23">
        <f t="shared" si="2"/>
        <v>0</v>
      </c>
      <c r="G34" s="232"/>
      <c r="H34" s="232"/>
      <c r="I34" s="232"/>
      <c r="J34" s="27">
        <v>2.5</v>
      </c>
      <c r="K34" s="31">
        <f t="shared" si="3"/>
        <v>0</v>
      </c>
      <c r="L34" s="32">
        <f t="shared" si="16"/>
        <v>0</v>
      </c>
      <c r="M34" s="235"/>
      <c r="N34" s="234"/>
      <c r="O34" s="6">
        <f t="shared" si="17"/>
        <v>0</v>
      </c>
      <c r="P34" s="23">
        <f t="shared" si="6"/>
        <v>0</v>
      </c>
      <c r="Q34" s="232"/>
      <c r="R34" s="232"/>
      <c r="S34" s="232"/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3"/>
        <v>0</v>
      </c>
    </row>
    <row r="35" spans="1:33">
      <c r="A35" s="125">
        <v>77</v>
      </c>
      <c r="B35" s="108" t="s">
        <v>34</v>
      </c>
      <c r="C35" s="235"/>
      <c r="D35" s="234"/>
      <c r="E35" s="6">
        <f t="shared" si="1"/>
        <v>0</v>
      </c>
      <c r="F35" s="23">
        <f t="shared" si="2"/>
        <v>0</v>
      </c>
      <c r="G35" s="232"/>
      <c r="H35" s="232"/>
      <c r="I35" s="232"/>
      <c r="J35" s="27">
        <v>2.2000000000000002</v>
      </c>
      <c r="K35" s="31">
        <f t="shared" si="3"/>
        <v>0</v>
      </c>
      <c r="L35" s="32">
        <f t="shared" si="16"/>
        <v>0</v>
      </c>
      <c r="M35" s="235"/>
      <c r="N35" s="234"/>
      <c r="O35" s="6">
        <f t="shared" si="17"/>
        <v>0</v>
      </c>
      <c r="P35" s="23">
        <f t="shared" si="6"/>
        <v>0</v>
      </c>
      <c r="Q35" s="232"/>
      <c r="R35" s="232"/>
      <c r="S35" s="232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3"/>
        <v>0</v>
      </c>
    </row>
    <row r="36" spans="1:33" ht="12.75" customHeight="1">
      <c r="A36" s="125">
        <v>81</v>
      </c>
      <c r="B36" s="109" t="s">
        <v>35</v>
      </c>
      <c r="C36" s="235"/>
      <c r="D36" s="234"/>
      <c r="E36" s="6">
        <f t="shared" si="1"/>
        <v>0</v>
      </c>
      <c r="F36" s="23">
        <f t="shared" si="2"/>
        <v>0</v>
      </c>
      <c r="G36" s="232"/>
      <c r="H36" s="232"/>
      <c r="I36" s="232"/>
      <c r="J36" s="27">
        <v>2.1</v>
      </c>
      <c r="K36" s="31">
        <f t="shared" si="3"/>
        <v>0</v>
      </c>
      <c r="L36" s="32">
        <f t="shared" si="16"/>
        <v>0</v>
      </c>
      <c r="M36" s="235"/>
      <c r="N36" s="234"/>
      <c r="O36" s="6">
        <f t="shared" si="17"/>
        <v>0</v>
      </c>
      <c r="P36" s="23">
        <f t="shared" si="6"/>
        <v>0</v>
      </c>
      <c r="Q36" s="232"/>
      <c r="R36" s="232"/>
      <c r="S36" s="232"/>
      <c r="T36" s="27">
        <v>2.1</v>
      </c>
      <c r="U36" s="31">
        <f t="shared" ref="U36:U42" si="21">ROUND(S36*T36,0)</f>
        <v>0</v>
      </c>
      <c r="V36" s="88">
        <f t="shared" ref="V36:V42" si="22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3"/>
        <v>0</v>
      </c>
    </row>
    <row r="37" spans="1:33">
      <c r="A37" s="125">
        <v>85</v>
      </c>
      <c r="B37" s="108" t="s">
        <v>36</v>
      </c>
      <c r="C37" s="235"/>
      <c r="D37" s="234"/>
      <c r="E37" s="6">
        <f t="shared" si="1"/>
        <v>0</v>
      </c>
      <c r="F37" s="23">
        <f t="shared" si="2"/>
        <v>0</v>
      </c>
      <c r="G37" s="232"/>
      <c r="H37" s="239">
        <f>'стоматология мобильная'!F68</f>
        <v>0</v>
      </c>
      <c r="I37" s="239">
        <f>'стоматология мобильная'!C68</f>
        <v>0</v>
      </c>
      <c r="J37" s="27">
        <v>2</v>
      </c>
      <c r="K37" s="31">
        <f t="shared" si="3"/>
        <v>0</v>
      </c>
      <c r="L37" s="32">
        <f t="shared" si="16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1"/>
        <v>0</v>
      </c>
      <c r="V37" s="88">
        <f t="shared" si="22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3"/>
        <v>0</v>
      </c>
    </row>
    <row r="38" spans="1:33">
      <c r="A38" s="125">
        <v>86</v>
      </c>
      <c r="B38" s="108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35"/>
      <c r="N38" s="234"/>
      <c r="O38" s="6">
        <f>M38+N38</f>
        <v>0</v>
      </c>
      <c r="P38" s="23">
        <f>Q38+R38</f>
        <v>0</v>
      </c>
      <c r="Q38" s="232"/>
      <c r="R38" s="239">
        <f>'стоматология мобильная'!G68</f>
        <v>0</v>
      </c>
      <c r="S38" s="239">
        <f>'стоматология мобильная'!D68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3">C38+M38</f>
        <v>0</v>
      </c>
      <c r="X38" s="31">
        <f t="shared" si="23"/>
        <v>0</v>
      </c>
      <c r="Y38" s="31">
        <f t="shared" si="23"/>
        <v>0</v>
      </c>
      <c r="Z38" s="31">
        <f t="shared" si="23"/>
        <v>0</v>
      </c>
      <c r="AA38" s="31">
        <f t="shared" si="23"/>
        <v>0</v>
      </c>
      <c r="AB38" s="31">
        <f t="shared" si="23"/>
        <v>0</v>
      </c>
      <c r="AC38" s="31">
        <f t="shared" si="23"/>
        <v>0</v>
      </c>
      <c r="AD38" s="31">
        <f>K38+U38</f>
        <v>0</v>
      </c>
      <c r="AE38" s="31">
        <f>L38+V38</f>
        <v>0</v>
      </c>
      <c r="AF38" s="28">
        <v>3790</v>
      </c>
      <c r="AG38" s="91">
        <f>IFERROR(ROUND(AE38/AF38,2),"")</f>
        <v>0</v>
      </c>
    </row>
    <row r="39" spans="1:33">
      <c r="A39" s="125">
        <v>97</v>
      </c>
      <c r="B39" s="113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7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1"/>
        <v>0</v>
      </c>
      <c r="V39" s="88">
        <f t="shared" si="22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3"/>
        <v>0</v>
      </c>
    </row>
    <row r="40" spans="1:33">
      <c r="A40" s="125">
        <v>97</v>
      </c>
      <c r="B40" s="114" t="s">
        <v>38</v>
      </c>
      <c r="C40" s="235"/>
      <c r="D40" s="234"/>
      <c r="E40" s="6">
        <f t="shared" si="1"/>
        <v>0</v>
      </c>
      <c r="F40" s="23">
        <f t="shared" si="2"/>
        <v>0</v>
      </c>
      <c r="G40" s="232"/>
      <c r="H40" s="232"/>
      <c r="I40" s="232"/>
      <c r="J40" s="27">
        <v>2.7</v>
      </c>
      <c r="K40" s="31">
        <f>ROUND(I40*J40,0)</f>
        <v>0</v>
      </c>
      <c r="L40" s="32">
        <f t="shared" si="16"/>
        <v>0</v>
      </c>
      <c r="M40" s="83">
        <v>0</v>
      </c>
      <c r="N40" s="8">
        <v>0</v>
      </c>
      <c r="O40" s="74">
        <f t="shared" si="17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1"/>
        <v>0</v>
      </c>
      <c r="V40" s="88">
        <f t="shared" si="22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3"/>
        <v>0</v>
      </c>
    </row>
    <row r="41" spans="1:33">
      <c r="A41" s="123">
        <v>97</v>
      </c>
      <c r="B41" s="114" t="s">
        <v>39</v>
      </c>
      <c r="C41" s="235"/>
      <c r="D41" s="234"/>
      <c r="E41" s="6">
        <f t="shared" si="1"/>
        <v>0</v>
      </c>
      <c r="F41" s="23">
        <f t="shared" si="2"/>
        <v>0</v>
      </c>
      <c r="G41" s="232"/>
      <c r="H41" s="232"/>
      <c r="I41" s="232"/>
      <c r="J41" s="27">
        <v>2.7</v>
      </c>
      <c r="K41" s="31">
        <f t="shared" si="3"/>
        <v>0</v>
      </c>
      <c r="L41" s="32">
        <f t="shared" si="16"/>
        <v>0</v>
      </c>
      <c r="M41" s="83">
        <v>0</v>
      </c>
      <c r="N41" s="8">
        <v>0</v>
      </c>
      <c r="O41" s="74">
        <f t="shared" si="17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1"/>
        <v>0</v>
      </c>
      <c r="V41" s="88">
        <f t="shared" si="22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3"/>
        <v>0</v>
      </c>
    </row>
    <row r="42" spans="1:33">
      <c r="A42" s="123">
        <v>99</v>
      </c>
      <c r="B42" s="111" t="s">
        <v>40</v>
      </c>
      <c r="C42" s="235"/>
      <c r="D42" s="234"/>
      <c r="E42" s="6">
        <f t="shared" si="1"/>
        <v>0</v>
      </c>
      <c r="F42" s="23">
        <f t="shared" si="2"/>
        <v>0</v>
      </c>
      <c r="G42" s="232"/>
      <c r="H42" s="232"/>
      <c r="I42" s="232"/>
      <c r="J42" s="27">
        <v>2</v>
      </c>
      <c r="K42" s="31">
        <f t="shared" si="3"/>
        <v>0</v>
      </c>
      <c r="L42" s="32">
        <f t="shared" si="16"/>
        <v>0</v>
      </c>
      <c r="M42" s="235"/>
      <c r="N42" s="234"/>
      <c r="O42" s="6">
        <f t="shared" si="17"/>
        <v>0</v>
      </c>
      <c r="P42" s="23">
        <f t="shared" si="6"/>
        <v>0</v>
      </c>
      <c r="Q42" s="232"/>
      <c r="R42" s="232"/>
      <c r="S42" s="232"/>
      <c r="T42" s="27">
        <v>2</v>
      </c>
      <c r="U42" s="31">
        <f t="shared" si="21"/>
        <v>0</v>
      </c>
      <c r="V42" s="88">
        <f t="shared" si="22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3"/>
        <v>0</v>
      </c>
    </row>
    <row r="43" spans="1:33">
      <c r="A43" s="123">
        <v>100</v>
      </c>
      <c r="B43" s="113" t="s">
        <v>41</v>
      </c>
      <c r="C43" s="235"/>
      <c r="D43" s="234"/>
      <c r="E43" s="6">
        <f t="shared" si="1"/>
        <v>0</v>
      </c>
      <c r="F43" s="23">
        <f t="shared" si="2"/>
        <v>0</v>
      </c>
      <c r="G43" s="232"/>
      <c r="H43" s="232"/>
      <c r="I43" s="232"/>
      <c r="J43" s="27">
        <v>2.9</v>
      </c>
      <c r="K43" s="31">
        <f t="shared" si="3"/>
        <v>0</v>
      </c>
      <c r="L43" s="32">
        <f t="shared" si="16"/>
        <v>0</v>
      </c>
      <c r="M43" s="235"/>
      <c r="N43" s="234"/>
      <c r="O43" s="6">
        <f t="shared" si="17"/>
        <v>0</v>
      </c>
      <c r="P43" s="23">
        <f t="shared" si="6"/>
        <v>0</v>
      </c>
      <c r="Q43" s="232"/>
      <c r="R43" s="232"/>
      <c r="S43" s="232"/>
      <c r="T43" s="27">
        <v>2.9</v>
      </c>
      <c r="U43" s="31">
        <f t="shared" ref="U43:U50" si="24">ROUND(S43*T43,0)</f>
        <v>0</v>
      </c>
      <c r="V43" s="88">
        <f t="shared" ref="V43:V50" si="25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3"/>
        <v>0</v>
      </c>
    </row>
    <row r="44" spans="1:33">
      <c r="A44" s="123">
        <v>108</v>
      </c>
      <c r="B44" s="113" t="s">
        <v>42</v>
      </c>
      <c r="C44" s="235"/>
      <c r="D44" s="234"/>
      <c r="E44" s="6">
        <f t="shared" si="1"/>
        <v>0</v>
      </c>
      <c r="F44" s="23">
        <f t="shared" si="2"/>
        <v>0</v>
      </c>
      <c r="G44" s="232"/>
      <c r="H44" s="232"/>
      <c r="I44" s="232"/>
      <c r="J44" s="27">
        <v>2.6</v>
      </c>
      <c r="K44" s="31">
        <f t="shared" si="3"/>
        <v>0</v>
      </c>
      <c r="L44" s="32">
        <f t="shared" si="16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4"/>
        <v>0</v>
      </c>
      <c r="V44" s="88">
        <f t="shared" si="25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3"/>
        <v>0</v>
      </c>
    </row>
    <row r="45" spans="1:33">
      <c r="A45" s="123">
        <v>19</v>
      </c>
      <c r="B45" s="113" t="s">
        <v>228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35"/>
      <c r="N45" s="234"/>
      <c r="O45" s="6">
        <f>M45+N45</f>
        <v>0</v>
      </c>
      <c r="P45" s="23">
        <f>Q45+R45</f>
        <v>0</v>
      </c>
      <c r="Q45" s="232"/>
      <c r="R45" s="232"/>
      <c r="S45" s="232"/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6">C45+M45</f>
        <v>0</v>
      </c>
      <c r="X45" s="31">
        <f t="shared" si="26"/>
        <v>0</v>
      </c>
      <c r="Y45" s="31">
        <f t="shared" si="26"/>
        <v>0</v>
      </c>
      <c r="Z45" s="31">
        <f t="shared" si="26"/>
        <v>0</v>
      </c>
      <c r="AA45" s="31">
        <f t="shared" si="26"/>
        <v>0</v>
      </c>
      <c r="AB45" s="31">
        <f t="shared" si="26"/>
        <v>0</v>
      </c>
      <c r="AC45" s="31">
        <f t="shared" si="26"/>
        <v>0</v>
      </c>
      <c r="AD45" s="31">
        <f>K45+U45</f>
        <v>0</v>
      </c>
      <c r="AE45" s="31">
        <f>L45+V45</f>
        <v>0</v>
      </c>
      <c r="AF45" s="28">
        <v>4211</v>
      </c>
      <c r="AG45" s="91">
        <f>IFERROR(ROUND(AE45/AF45,2),"")</f>
        <v>0</v>
      </c>
    </row>
    <row r="46" spans="1:33">
      <c r="A46" s="123">
        <v>112</v>
      </c>
      <c r="B46" s="113" t="s">
        <v>43</v>
      </c>
      <c r="C46" s="235"/>
      <c r="D46" s="234"/>
      <c r="E46" s="6">
        <f t="shared" si="1"/>
        <v>0</v>
      </c>
      <c r="F46" s="23">
        <f t="shared" si="2"/>
        <v>0</v>
      </c>
      <c r="G46" s="232"/>
      <c r="H46" s="232"/>
      <c r="I46" s="232"/>
      <c r="J46" s="27">
        <v>3</v>
      </c>
      <c r="K46" s="31">
        <f t="shared" si="3"/>
        <v>0</v>
      </c>
      <c r="L46" s="32">
        <f t="shared" si="16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4"/>
        <v>0</v>
      </c>
      <c r="V46" s="88">
        <f t="shared" si="25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3"/>
        <v>0</v>
      </c>
    </row>
    <row r="47" spans="1:33">
      <c r="A47" s="123">
        <v>20</v>
      </c>
      <c r="B47" s="113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35"/>
      <c r="N47" s="234"/>
      <c r="O47" s="6">
        <f>M47+N47</f>
        <v>0</v>
      </c>
      <c r="P47" s="23">
        <f>Q47+R47</f>
        <v>0</v>
      </c>
      <c r="Q47" s="232"/>
      <c r="R47" s="232"/>
      <c r="S47" s="232"/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7">C47+M47</f>
        <v>0</v>
      </c>
      <c r="X47" s="31">
        <f t="shared" si="27"/>
        <v>0</v>
      </c>
      <c r="Y47" s="31">
        <f t="shared" si="27"/>
        <v>0</v>
      </c>
      <c r="Z47" s="31">
        <f t="shared" si="27"/>
        <v>0</v>
      </c>
      <c r="AA47" s="31">
        <f t="shared" si="27"/>
        <v>0</v>
      </c>
      <c r="AB47" s="31">
        <f t="shared" si="27"/>
        <v>0</v>
      </c>
      <c r="AC47" s="31">
        <f t="shared" si="27"/>
        <v>0</v>
      </c>
      <c r="AD47" s="31">
        <f>K47+U47</f>
        <v>0</v>
      </c>
      <c r="AE47" s="31">
        <f>L47+V47</f>
        <v>0</v>
      </c>
      <c r="AF47" s="28">
        <v>4900</v>
      </c>
      <c r="AG47" s="91">
        <f>IFERROR(ROUND(AE47/AF47,2),"")</f>
        <v>0</v>
      </c>
    </row>
    <row r="48" spans="1:33" ht="13.5" customHeight="1">
      <c r="A48" s="123">
        <v>116</v>
      </c>
      <c r="B48" s="111" t="s">
        <v>44</v>
      </c>
      <c r="C48" s="235"/>
      <c r="D48" s="234"/>
      <c r="E48" s="6">
        <f t="shared" si="1"/>
        <v>0</v>
      </c>
      <c r="F48" s="23">
        <f t="shared" si="2"/>
        <v>0</v>
      </c>
      <c r="G48" s="232"/>
      <c r="H48" s="232"/>
      <c r="I48" s="232"/>
      <c r="J48" s="27">
        <v>2</v>
      </c>
      <c r="K48" s="31">
        <f t="shared" si="3"/>
        <v>0</v>
      </c>
      <c r="L48" s="32">
        <f t="shared" si="16"/>
        <v>0</v>
      </c>
      <c r="M48" s="235"/>
      <c r="N48" s="234"/>
      <c r="O48" s="6">
        <f t="shared" si="17"/>
        <v>0</v>
      </c>
      <c r="P48" s="23">
        <f t="shared" si="6"/>
        <v>0</v>
      </c>
      <c r="Q48" s="232"/>
      <c r="R48" s="232"/>
      <c r="S48" s="232"/>
      <c r="T48" s="27">
        <v>2</v>
      </c>
      <c r="U48" s="31">
        <f t="shared" si="24"/>
        <v>0</v>
      </c>
      <c r="V48" s="88">
        <f t="shared" si="25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3"/>
        <v>0</v>
      </c>
    </row>
    <row r="49" spans="1:33">
      <c r="A49" s="123">
        <v>122</v>
      </c>
      <c r="B49" s="115" t="s">
        <v>45</v>
      </c>
      <c r="C49" s="235"/>
      <c r="D49" s="234"/>
      <c r="E49" s="6">
        <f>C49+D49</f>
        <v>0</v>
      </c>
      <c r="F49" s="23">
        <f>G49+H49</f>
        <v>0</v>
      </c>
      <c r="G49" s="232"/>
      <c r="H49" s="232"/>
      <c r="I49" s="232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8">C49+M49</f>
        <v>0</v>
      </c>
      <c r="X49" s="31">
        <f t="shared" si="28"/>
        <v>0</v>
      </c>
      <c r="Y49" s="31">
        <f t="shared" si="28"/>
        <v>0</v>
      </c>
      <c r="Z49" s="31">
        <f t="shared" si="28"/>
        <v>0</v>
      </c>
      <c r="AA49" s="31">
        <f t="shared" si="28"/>
        <v>0</v>
      </c>
      <c r="AB49" s="31">
        <f t="shared" si="28"/>
        <v>0</v>
      </c>
      <c r="AC49" s="31">
        <f t="shared" si="28"/>
        <v>0</v>
      </c>
      <c r="AD49" s="31">
        <f>K49+U49</f>
        <v>0</v>
      </c>
      <c r="AE49" s="31">
        <f>L49+V49</f>
        <v>0</v>
      </c>
      <c r="AF49" s="28">
        <v>3869</v>
      </c>
      <c r="AG49" s="91">
        <f>IFERROR(ROUND(AE49/AF49,2),"")</f>
        <v>0</v>
      </c>
    </row>
    <row r="50" spans="1:33">
      <c r="A50" s="123">
        <v>21</v>
      </c>
      <c r="B50" s="115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6"/>
        <v>0</v>
      </c>
      <c r="M50" s="235"/>
      <c r="N50" s="234"/>
      <c r="O50" s="6">
        <f t="shared" si="17"/>
        <v>0</v>
      </c>
      <c r="P50" s="23">
        <f t="shared" si="6"/>
        <v>0</v>
      </c>
      <c r="Q50" s="232"/>
      <c r="R50" s="232"/>
      <c r="S50" s="232"/>
      <c r="T50" s="27">
        <v>2.5</v>
      </c>
      <c r="U50" s="31">
        <f t="shared" si="24"/>
        <v>0</v>
      </c>
      <c r="V50" s="88">
        <f t="shared" si="25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3"/>
        <v>0</v>
      </c>
    </row>
    <row r="51" spans="1:33" ht="26.25" customHeight="1">
      <c r="A51" s="123"/>
      <c r="B51" s="111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7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3"/>
        <v>0</v>
      </c>
    </row>
    <row r="52" spans="1:33">
      <c r="A52" s="123">
        <v>3</v>
      </c>
      <c r="B52" s="116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6"/>
        <v>0</v>
      </c>
      <c r="M52" s="235"/>
      <c r="N52" s="234"/>
      <c r="O52" s="6">
        <f t="shared" si="17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3"/>
        <v/>
      </c>
    </row>
    <row r="53" spans="1:33">
      <c r="A53" s="123">
        <v>42</v>
      </c>
      <c r="B53" s="116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6"/>
        <v>0</v>
      </c>
      <c r="M53" s="235"/>
      <c r="N53" s="234"/>
      <c r="O53" s="6">
        <f t="shared" si="17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3"/>
        <v/>
      </c>
    </row>
    <row r="54" spans="1:33" ht="27" customHeight="1">
      <c r="A54" s="123"/>
      <c r="B54" s="116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6"/>
        <v>0</v>
      </c>
      <c r="M54" s="87">
        <v>0</v>
      </c>
      <c r="N54" s="7">
        <v>0</v>
      </c>
      <c r="O54" s="6">
        <f t="shared" si="17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3"/>
        <v>0</v>
      </c>
    </row>
    <row r="55" spans="1:33" ht="13.5" customHeight="1">
      <c r="A55" s="123"/>
      <c r="B55" s="117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32"/>
      <c r="H55" s="232"/>
      <c r="I55" s="31">
        <v>0</v>
      </c>
      <c r="J55" s="27">
        <v>0</v>
      </c>
      <c r="K55" s="31">
        <f t="shared" si="3"/>
        <v>0</v>
      </c>
      <c r="L55" s="32">
        <f t="shared" si="16"/>
        <v>0</v>
      </c>
      <c r="M55" s="87">
        <v>0</v>
      </c>
      <c r="N55" s="7">
        <v>0</v>
      </c>
      <c r="O55" s="6">
        <f t="shared" si="17"/>
        <v>0</v>
      </c>
      <c r="P55" s="23">
        <f t="shared" si="6"/>
        <v>0</v>
      </c>
      <c r="Q55" s="232"/>
      <c r="R55" s="232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18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33"/>
      <c r="H56" s="233"/>
      <c r="I56" s="62">
        <v>0</v>
      </c>
      <c r="J56" s="34">
        <v>0</v>
      </c>
      <c r="K56" s="62">
        <f t="shared" si="3"/>
        <v>0</v>
      </c>
      <c r="L56" s="95">
        <f t="shared" si="16"/>
        <v>0</v>
      </c>
      <c r="M56" s="93">
        <v>0</v>
      </c>
      <c r="N56" s="9">
        <v>0</v>
      </c>
      <c r="O56" s="94">
        <f t="shared" si="17"/>
        <v>0</v>
      </c>
      <c r="P56" s="35">
        <f t="shared" si="6"/>
        <v>0</v>
      </c>
      <c r="Q56" s="233"/>
      <c r="R56" s="23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119" t="s">
        <v>49</v>
      </c>
      <c r="C57" s="98">
        <f t="shared" ref="C57:I57" si="29">C10+C11+C12+C13+C14+C15+C16+C17+C18+C19+C20+C22+C23+C24+C25+C26+C28+C30+C31+C34+C35+C36+C37+C39+C42+C43+C44+C46+C48+C50+C51+C54+C38+C45+C49+C27+C21+C47+C29</f>
        <v>0</v>
      </c>
      <c r="D57" s="98">
        <f t="shared" si="29"/>
        <v>0</v>
      </c>
      <c r="E57" s="98">
        <f t="shared" si="29"/>
        <v>0</v>
      </c>
      <c r="F57" s="98">
        <f t="shared" si="29"/>
        <v>0</v>
      </c>
      <c r="G57" s="98">
        <f t="shared" si="29"/>
        <v>0</v>
      </c>
      <c r="H57" s="98">
        <f t="shared" si="29"/>
        <v>0</v>
      </c>
      <c r="I57" s="98">
        <f t="shared" si="29"/>
        <v>0</v>
      </c>
      <c r="J57" s="37" t="e">
        <f>ROUND(K57/I57,1)</f>
        <v>#DIV/0!</v>
      </c>
      <c r="K57" s="98">
        <f t="shared" ref="K57:S57" si="30">K10+K11+K12+K13+K14+K15+K16+K17+K18+K19+K20+K22+K23+K24+K25+K26+K28+K30+K31+K34+K35+K36+K37+K39+K42+K43+K44+K46+K48+K50+K51+K54+K38+K45+K49+K27+K21+K47+K29</f>
        <v>0</v>
      </c>
      <c r="L57" s="98">
        <f t="shared" si="30"/>
        <v>0</v>
      </c>
      <c r="M57" s="98">
        <f t="shared" si="30"/>
        <v>0</v>
      </c>
      <c r="N57" s="98">
        <f t="shared" si="30"/>
        <v>0</v>
      </c>
      <c r="O57" s="98">
        <f t="shared" si="30"/>
        <v>0</v>
      </c>
      <c r="P57" s="98">
        <f t="shared" si="30"/>
        <v>0</v>
      </c>
      <c r="Q57" s="98">
        <f t="shared" si="30"/>
        <v>0</v>
      </c>
      <c r="R57" s="98">
        <f t="shared" si="30"/>
        <v>0</v>
      </c>
      <c r="S57" s="98">
        <f t="shared" si="30"/>
        <v>0</v>
      </c>
      <c r="T57" s="37" t="e">
        <f>ROUND(U57/S57,1)</f>
        <v>#DIV/0!</v>
      </c>
      <c r="U57" s="98">
        <f t="shared" ref="U57:AG57" si="31">U10+U11+U12+U13+U14+U15+U16+U17+U18+U19+U20+U22+U23+U24+U25+U26+U28+U30+U31+U34+U35+U36+U37+U39+U42+U43+U44+U46+U48+U50+U51+U54+U38+U45+U49+U27+U21+U47+U29</f>
        <v>0</v>
      </c>
      <c r="V57" s="98">
        <f t="shared" si="31"/>
        <v>0</v>
      </c>
      <c r="W57" s="98">
        <f t="shared" si="31"/>
        <v>0</v>
      </c>
      <c r="X57" s="98">
        <f t="shared" si="31"/>
        <v>0</v>
      </c>
      <c r="Y57" s="98">
        <f t="shared" si="31"/>
        <v>0</v>
      </c>
      <c r="Z57" s="98">
        <f t="shared" si="31"/>
        <v>0</v>
      </c>
      <c r="AA57" s="98">
        <f t="shared" si="31"/>
        <v>0</v>
      </c>
      <c r="AB57" s="98">
        <f t="shared" si="31"/>
        <v>0</v>
      </c>
      <c r="AC57" s="98">
        <f t="shared" si="31"/>
        <v>0</v>
      </c>
      <c r="AD57" s="98">
        <f t="shared" si="31"/>
        <v>0</v>
      </c>
      <c r="AE57" s="98">
        <f t="shared" si="31"/>
        <v>0</v>
      </c>
      <c r="AF57" s="98">
        <f t="shared" si="31"/>
        <v>146164</v>
      </c>
      <c r="AG57" s="98">
        <f t="shared" si="31"/>
        <v>0</v>
      </c>
    </row>
    <row r="58" spans="1:33" ht="15.75" customHeight="1" thickBot="1">
      <c r="Q58" s="61"/>
      <c r="R58" s="61"/>
      <c r="S58" s="61"/>
      <c r="T58" s="61"/>
    </row>
  </sheetData>
  <sheetProtection password="CC5B" sheet="1" objects="1" scenarios="1"/>
  <mergeCells count="31">
    <mergeCell ref="C1:R1"/>
    <mergeCell ref="C3:E3"/>
    <mergeCell ref="F3:T3"/>
    <mergeCell ref="B5:B8"/>
    <mergeCell ref="Q4:T4"/>
    <mergeCell ref="I7:I8"/>
    <mergeCell ref="C5:L5"/>
    <mergeCell ref="M5:V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A5:A8"/>
    <mergeCell ref="AD7:AD8"/>
    <mergeCell ref="K7:K8"/>
    <mergeCell ref="S7:S8"/>
    <mergeCell ref="T7:T8"/>
    <mergeCell ref="U7:U8"/>
    <mergeCell ref="AC7:AC8"/>
    <mergeCell ref="W5:AE5"/>
  </mergeCells>
  <pageMargins left="0.15748031496062992" right="0.15748031496062992" top="0.15748031496062992" bottom="0.15748031496062992" header="0.15748031496062992" footer="0.15748031496062992"/>
  <pageSetup paperSize="9" scale="57" fitToWidth="2" pageOrder="overThenDown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0000"/>
  </sheetPr>
  <dimension ref="A1:AG58"/>
  <sheetViews>
    <sheetView view="pageBreakPreview" topLeftCell="A29" zoomScale="80" zoomScaleSheetLayoutView="80" workbookViewId="0">
      <selection activeCell="Z41" sqref="Z41"/>
    </sheetView>
  </sheetViews>
  <sheetFormatPr defaultRowHeight="15"/>
  <cols>
    <col min="1" max="1" width="10.140625" style="121" customWidth="1"/>
    <col min="2" max="2" width="36.8554687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2" width="9.5703125" customWidth="1"/>
    <col min="13" max="13" width="8.7109375" customWidth="1"/>
    <col min="14" max="14" width="8.7109375" style="1" customWidth="1"/>
    <col min="15" max="15" width="8.2851562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2" max="22" width="11.28515625" customWidth="1"/>
    <col min="28" max="28" width="9.42578125" customWidth="1"/>
  </cols>
  <sheetData>
    <row r="1" spans="1:33" ht="63" customHeight="1">
      <c r="C1" s="384" t="s">
        <v>217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686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 t="s">
        <v>695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Q4" s="385" t="s">
        <v>559</v>
      </c>
      <c r="R4" s="385"/>
      <c r="S4" s="385"/>
      <c r="T4" s="385"/>
    </row>
    <row r="5" spans="1:33" s="17" customFormat="1" ht="20.25" customHeight="1" thickBot="1">
      <c r="A5" s="333" t="s">
        <v>218</v>
      </c>
      <c r="B5" s="39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92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92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9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106">
        <v>2</v>
      </c>
      <c r="C9" s="72">
        <v>3</v>
      </c>
      <c r="D9" s="14">
        <v>4</v>
      </c>
      <c r="E9" s="15" t="s">
        <v>220</v>
      </c>
      <c r="F9" s="47" t="s">
        <v>221</v>
      </c>
      <c r="G9" s="47">
        <v>7</v>
      </c>
      <c r="H9" s="47">
        <v>8</v>
      </c>
      <c r="I9" s="47">
        <v>9</v>
      </c>
      <c r="J9" s="48">
        <v>10</v>
      </c>
      <c r="K9" s="49" t="s">
        <v>219</v>
      </c>
      <c r="L9" s="50" t="s">
        <v>222</v>
      </c>
      <c r="M9" s="69">
        <v>13</v>
      </c>
      <c r="N9" s="70">
        <v>14</v>
      </c>
      <c r="O9" s="70" t="s">
        <v>223</v>
      </c>
      <c r="P9" s="70" t="s">
        <v>224</v>
      </c>
      <c r="Q9" s="70">
        <v>17</v>
      </c>
      <c r="R9" s="70">
        <v>18</v>
      </c>
      <c r="S9" s="70">
        <v>19</v>
      </c>
      <c r="T9" s="71">
        <v>20</v>
      </c>
      <c r="U9" s="70" t="s">
        <v>225</v>
      </c>
      <c r="V9" s="77" t="s">
        <v>226</v>
      </c>
      <c r="W9" s="51" t="s">
        <v>227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107" t="s">
        <v>13</v>
      </c>
      <c r="C10" s="104"/>
      <c r="D10" s="74"/>
      <c r="E10" s="6">
        <f>C10+D10</f>
        <v>0</v>
      </c>
      <c r="F10" s="23">
        <f>G10+H10</f>
        <v>0</v>
      </c>
      <c r="G10" s="232"/>
      <c r="H10" s="232"/>
      <c r="I10" s="83"/>
      <c r="J10" s="22">
        <v>3.8</v>
      </c>
      <c r="K10" s="23">
        <f>ROUND(I10*J10,0)</f>
        <v>0</v>
      </c>
      <c r="L10" s="24">
        <f>E10+F10+K10</f>
        <v>0</v>
      </c>
      <c r="M10" s="83"/>
      <c r="N10" s="83"/>
      <c r="O10" s="6">
        <f>M10+N10</f>
        <v>0</v>
      </c>
      <c r="P10" s="23">
        <f>Q10+R10</f>
        <v>0</v>
      </c>
      <c r="Q10" s="232"/>
      <c r="R10" s="232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108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232"/>
      <c r="H11" s="232"/>
      <c r="I11" s="83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3"/>
      <c r="O11" s="6">
        <f t="shared" ref="O11:O18" si="5">M11+N11</f>
        <v>0</v>
      </c>
      <c r="P11" s="23">
        <f t="shared" ref="P11:P56" si="6">Q11+R11</f>
        <v>10</v>
      </c>
      <c r="Q11" s="232"/>
      <c r="R11" s="232">
        <v>10</v>
      </c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10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10</v>
      </c>
      <c r="AA11" s="31">
        <f t="shared" si="0"/>
        <v>0</v>
      </c>
      <c r="AB11" s="31">
        <f t="shared" si="0"/>
        <v>10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10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109" t="s">
        <v>15</v>
      </c>
      <c r="C12" s="83"/>
      <c r="D12" s="8"/>
      <c r="E12" s="6">
        <f t="shared" si="1"/>
        <v>0</v>
      </c>
      <c r="F12" s="23">
        <f t="shared" si="2"/>
        <v>0</v>
      </c>
      <c r="G12" s="232"/>
      <c r="H12" s="232"/>
      <c r="I12" s="83"/>
      <c r="J12" s="27">
        <v>2.5</v>
      </c>
      <c r="K12" s="31">
        <f t="shared" si="3"/>
        <v>0</v>
      </c>
      <c r="L12" s="32">
        <f t="shared" si="4"/>
        <v>0</v>
      </c>
      <c r="M12" s="83"/>
      <c r="N12" s="83"/>
      <c r="O12" s="6">
        <f t="shared" si="5"/>
        <v>0</v>
      </c>
      <c r="P12" s="23">
        <f t="shared" si="6"/>
        <v>0</v>
      </c>
      <c r="Q12" s="232"/>
      <c r="R12" s="232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108" t="s">
        <v>16</v>
      </c>
      <c r="C13" s="83"/>
      <c r="D13" s="8"/>
      <c r="E13" s="6">
        <f t="shared" si="1"/>
        <v>0</v>
      </c>
      <c r="F13" s="23">
        <f t="shared" si="2"/>
        <v>0</v>
      </c>
      <c r="G13" s="232"/>
      <c r="H13" s="232"/>
      <c r="I13" s="83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3"/>
      <c r="O13" s="6">
        <f t="shared" si="5"/>
        <v>0</v>
      </c>
      <c r="P13" s="23">
        <f t="shared" si="6"/>
        <v>8</v>
      </c>
      <c r="Q13" s="232"/>
      <c r="R13" s="232">
        <v>8</v>
      </c>
      <c r="S13" s="83"/>
      <c r="T13" s="27">
        <v>2.2000000000000002</v>
      </c>
      <c r="U13" s="31">
        <f t="shared" si="7"/>
        <v>0</v>
      </c>
      <c r="V13" s="88">
        <f t="shared" si="8"/>
        <v>8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8</v>
      </c>
      <c r="AA13" s="31">
        <f t="shared" si="0"/>
        <v>0</v>
      </c>
      <c r="AB13" s="31">
        <f t="shared" si="0"/>
        <v>8</v>
      </c>
      <c r="AC13" s="31">
        <f t="shared" si="0"/>
        <v>0</v>
      </c>
      <c r="AD13" s="31">
        <f t="shared" si="10"/>
        <v>0</v>
      </c>
      <c r="AE13" s="31">
        <f t="shared" si="10"/>
        <v>8</v>
      </c>
      <c r="AF13" s="28">
        <v>4313</v>
      </c>
      <c r="AG13" s="91">
        <f t="shared" si="11"/>
        <v>0</v>
      </c>
    </row>
    <row r="14" spans="1:33">
      <c r="A14" s="123">
        <v>12</v>
      </c>
      <c r="B14" s="108" t="s">
        <v>17</v>
      </c>
      <c r="C14" s="83"/>
      <c r="D14" s="8"/>
      <c r="E14" s="6">
        <f t="shared" si="1"/>
        <v>0</v>
      </c>
      <c r="F14" s="23">
        <f t="shared" si="2"/>
        <v>0</v>
      </c>
      <c r="G14" s="232"/>
      <c r="H14" s="232"/>
      <c r="I14" s="83"/>
      <c r="J14" s="27">
        <v>2.1</v>
      </c>
      <c r="K14" s="31">
        <f t="shared" si="3"/>
        <v>0</v>
      </c>
      <c r="L14" s="32">
        <f t="shared" si="4"/>
        <v>0</v>
      </c>
      <c r="M14" s="83"/>
      <c r="N14" s="83"/>
      <c r="O14" s="6">
        <f t="shared" si="5"/>
        <v>0</v>
      </c>
      <c r="P14" s="23">
        <f t="shared" si="6"/>
        <v>9</v>
      </c>
      <c r="Q14" s="232"/>
      <c r="R14" s="232">
        <v>9</v>
      </c>
      <c r="S14" s="83"/>
      <c r="T14" s="27">
        <v>2.1</v>
      </c>
      <c r="U14" s="31">
        <f t="shared" si="7"/>
        <v>0</v>
      </c>
      <c r="V14" s="88">
        <f t="shared" si="8"/>
        <v>9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9</v>
      </c>
      <c r="AA14" s="31">
        <f t="shared" si="0"/>
        <v>0</v>
      </c>
      <c r="AB14" s="31">
        <f t="shared" si="0"/>
        <v>9</v>
      </c>
      <c r="AC14" s="31">
        <f t="shared" si="0"/>
        <v>0</v>
      </c>
      <c r="AD14" s="31">
        <f t="shared" si="10"/>
        <v>0</v>
      </c>
      <c r="AE14" s="31">
        <f t="shared" si="10"/>
        <v>9</v>
      </c>
      <c r="AF14" s="28">
        <v>3779</v>
      </c>
      <c r="AG14" s="91">
        <f t="shared" si="11"/>
        <v>0</v>
      </c>
    </row>
    <row r="15" spans="1:33">
      <c r="A15" s="123">
        <v>13</v>
      </c>
      <c r="B15" s="110" t="s">
        <v>18</v>
      </c>
      <c r="C15" s="83"/>
      <c r="D15" s="8"/>
      <c r="E15" s="6">
        <f t="shared" si="1"/>
        <v>0</v>
      </c>
      <c r="F15" s="23">
        <f t="shared" si="2"/>
        <v>0</v>
      </c>
      <c r="G15" s="232"/>
      <c r="H15" s="232"/>
      <c r="I15" s="83"/>
      <c r="J15" s="27">
        <v>2.1</v>
      </c>
      <c r="K15" s="31">
        <f t="shared" si="3"/>
        <v>0</v>
      </c>
      <c r="L15" s="32">
        <f t="shared" si="4"/>
        <v>0</v>
      </c>
      <c r="M15" s="83"/>
      <c r="N15" s="83"/>
      <c r="O15" s="6">
        <f t="shared" si="5"/>
        <v>0</v>
      </c>
      <c r="P15" s="23">
        <f t="shared" si="6"/>
        <v>0</v>
      </c>
      <c r="Q15" s="232"/>
      <c r="R15" s="232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110" t="s">
        <v>215</v>
      </c>
      <c r="C16" s="83"/>
      <c r="D16" s="8"/>
      <c r="E16" s="6">
        <f t="shared" si="1"/>
        <v>0</v>
      </c>
      <c r="F16" s="23">
        <f t="shared" si="2"/>
        <v>0</v>
      </c>
      <c r="G16" s="232"/>
      <c r="H16" s="232"/>
      <c r="I16" s="83"/>
      <c r="J16" s="27">
        <v>2.7</v>
      </c>
      <c r="K16" s="31">
        <f t="shared" si="3"/>
        <v>0</v>
      </c>
      <c r="L16" s="32">
        <f t="shared" si="4"/>
        <v>0</v>
      </c>
      <c r="M16" s="83">
        <v>0</v>
      </c>
      <c r="N16" s="83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3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109" t="s">
        <v>19</v>
      </c>
      <c r="C17" s="83"/>
      <c r="D17" s="8"/>
      <c r="E17" s="6">
        <f t="shared" si="1"/>
        <v>0</v>
      </c>
      <c r="F17" s="23">
        <f t="shared" si="2"/>
        <v>0</v>
      </c>
      <c r="G17" s="232"/>
      <c r="H17" s="232"/>
      <c r="I17" s="83"/>
      <c r="J17" s="29">
        <v>4.2</v>
      </c>
      <c r="K17" s="31">
        <f t="shared" si="3"/>
        <v>0</v>
      </c>
      <c r="L17" s="32">
        <f t="shared" si="4"/>
        <v>0</v>
      </c>
      <c r="M17" s="83"/>
      <c r="N17" s="83"/>
      <c r="O17" s="6">
        <f t="shared" si="5"/>
        <v>0</v>
      </c>
      <c r="P17" s="23">
        <f t="shared" si="6"/>
        <v>0</v>
      </c>
      <c r="Q17" s="232"/>
      <c r="R17" s="232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109" t="s">
        <v>20</v>
      </c>
      <c r="C18" s="83"/>
      <c r="D18" s="8"/>
      <c r="E18" s="6">
        <f t="shared" si="1"/>
        <v>0</v>
      </c>
      <c r="F18" s="23">
        <f t="shared" si="2"/>
        <v>0</v>
      </c>
      <c r="G18" s="232"/>
      <c r="H18" s="232"/>
      <c r="I18" s="83"/>
      <c r="J18" s="27">
        <v>2</v>
      </c>
      <c r="K18" s="31">
        <f>ROUND(I18*J18,0)</f>
        <v>0</v>
      </c>
      <c r="L18" s="32">
        <f t="shared" si="4"/>
        <v>0</v>
      </c>
      <c r="M18" s="83"/>
      <c r="N18" s="83"/>
      <c r="O18" s="6">
        <f t="shared" si="5"/>
        <v>0</v>
      </c>
      <c r="P18" s="23">
        <f t="shared" si="6"/>
        <v>0</v>
      </c>
      <c r="Q18" s="232"/>
      <c r="R18" s="232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109" t="s">
        <v>21</v>
      </c>
      <c r="C19" s="83"/>
      <c r="D19" s="8"/>
      <c r="E19" s="6">
        <f>C19+D19</f>
        <v>0</v>
      </c>
      <c r="F19" s="23">
        <f t="shared" si="2"/>
        <v>0</v>
      </c>
      <c r="G19" s="232"/>
      <c r="H19" s="232"/>
      <c r="I19" s="83"/>
      <c r="J19" s="27">
        <v>2.4</v>
      </c>
      <c r="K19" s="31">
        <f t="shared" si="3"/>
        <v>0</v>
      </c>
      <c r="L19" s="32">
        <f t="shared" si="4"/>
        <v>0</v>
      </c>
      <c r="M19" s="83"/>
      <c r="N19" s="83"/>
      <c r="O19" s="6">
        <f>M19+N19</f>
        <v>0</v>
      </c>
      <c r="P19" s="23">
        <f t="shared" si="6"/>
        <v>0</v>
      </c>
      <c r="Q19" s="232"/>
      <c r="R19" s="232"/>
      <c r="S19" s="83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108" t="s">
        <v>22</v>
      </c>
      <c r="C20" s="83"/>
      <c r="D20" s="8"/>
      <c r="E20" s="6">
        <f t="shared" si="1"/>
        <v>0</v>
      </c>
      <c r="F20" s="23">
        <f t="shared" si="2"/>
        <v>0</v>
      </c>
      <c r="G20" s="232"/>
      <c r="H20" s="232"/>
      <c r="I20" s="83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3">
        <v>0</v>
      </c>
      <c r="O20" s="74">
        <f t="shared" ref="O20:O56" si="14">M20+N20</f>
        <v>0</v>
      </c>
      <c r="P20" s="23">
        <f t="shared" si="6"/>
        <v>0</v>
      </c>
      <c r="Q20" s="8">
        <v>0</v>
      </c>
      <c r="R20" s="8">
        <v>0</v>
      </c>
      <c r="S20" s="83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108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3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3"/>
      <c r="O21" s="6">
        <f t="shared" si="14"/>
        <v>0</v>
      </c>
      <c r="P21" s="23">
        <f t="shared" si="6"/>
        <v>9</v>
      </c>
      <c r="Q21" s="232"/>
      <c r="R21" s="232">
        <v>9</v>
      </c>
      <c r="S21" s="83"/>
      <c r="T21" s="27">
        <v>3.1</v>
      </c>
      <c r="U21" s="31">
        <f t="shared" si="13"/>
        <v>0</v>
      </c>
      <c r="V21" s="88">
        <f>O21+P21+U21</f>
        <v>9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9</v>
      </c>
      <c r="AA21" s="31">
        <f t="shared" si="0"/>
        <v>0</v>
      </c>
      <c r="AB21" s="31">
        <f t="shared" si="0"/>
        <v>9</v>
      </c>
      <c r="AC21" s="31">
        <f t="shared" si="0"/>
        <v>0</v>
      </c>
      <c r="AD21" s="31">
        <f t="shared" si="10"/>
        <v>0</v>
      </c>
      <c r="AE21" s="31">
        <f t="shared" si="10"/>
        <v>9</v>
      </c>
      <c r="AF21" s="28">
        <v>4470</v>
      </c>
      <c r="AG21" s="91">
        <f t="shared" si="11"/>
        <v>0</v>
      </c>
    </row>
    <row r="22" spans="1:33">
      <c r="A22" s="123">
        <v>30</v>
      </c>
      <c r="B22" s="108" t="s">
        <v>23</v>
      </c>
      <c r="C22" s="83"/>
      <c r="D22" s="8"/>
      <c r="E22" s="6">
        <f t="shared" si="1"/>
        <v>0</v>
      </c>
      <c r="F22" s="23">
        <f t="shared" si="2"/>
        <v>0</v>
      </c>
      <c r="G22" s="232"/>
      <c r="H22" s="232"/>
      <c r="I22" s="83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83"/>
      <c r="N22" s="83"/>
      <c r="O22" s="6">
        <f t="shared" si="14"/>
        <v>0</v>
      </c>
      <c r="P22" s="23">
        <f t="shared" si="6"/>
        <v>0</v>
      </c>
      <c r="Q22" s="232"/>
      <c r="R22" s="232"/>
      <c r="S22" s="83"/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108" t="s">
        <v>24</v>
      </c>
      <c r="C23" s="83"/>
      <c r="D23" s="8"/>
      <c r="E23" s="6">
        <f t="shared" si="1"/>
        <v>0</v>
      </c>
      <c r="F23" s="23">
        <f t="shared" si="2"/>
        <v>0</v>
      </c>
      <c r="G23" s="232"/>
      <c r="H23" s="232"/>
      <c r="I23" s="83"/>
      <c r="J23" s="27">
        <v>2.9</v>
      </c>
      <c r="K23" s="31">
        <f t="shared" si="3"/>
        <v>0</v>
      </c>
      <c r="L23" s="32">
        <f t="shared" si="15"/>
        <v>0</v>
      </c>
      <c r="M23" s="83"/>
      <c r="N23" s="83"/>
      <c r="O23" s="6">
        <f t="shared" si="14"/>
        <v>0</v>
      </c>
      <c r="P23" s="23">
        <f t="shared" si="6"/>
        <v>9</v>
      </c>
      <c r="Q23" s="232"/>
      <c r="R23" s="232">
        <v>9</v>
      </c>
      <c r="S23" s="83"/>
      <c r="T23" s="27">
        <v>2.9</v>
      </c>
      <c r="U23" s="31">
        <f t="shared" si="13"/>
        <v>0</v>
      </c>
      <c r="V23" s="88">
        <f t="shared" si="16"/>
        <v>9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9</v>
      </c>
      <c r="AA23" s="31">
        <f t="shared" si="0"/>
        <v>0</v>
      </c>
      <c r="AB23" s="31">
        <f t="shared" si="0"/>
        <v>9</v>
      </c>
      <c r="AC23" s="31">
        <f t="shared" si="0"/>
        <v>0</v>
      </c>
      <c r="AD23" s="31">
        <f t="shared" si="10"/>
        <v>0</v>
      </c>
      <c r="AE23" s="31">
        <f t="shared" si="10"/>
        <v>9</v>
      </c>
      <c r="AF23" s="28">
        <v>4600</v>
      </c>
      <c r="AG23" s="91">
        <f t="shared" si="11"/>
        <v>0</v>
      </c>
    </row>
    <row r="24" spans="1:33">
      <c r="A24" s="123">
        <v>54</v>
      </c>
      <c r="B24" s="109" t="s">
        <v>25</v>
      </c>
      <c r="C24" s="83"/>
      <c r="D24" s="8"/>
      <c r="E24" s="6">
        <f t="shared" si="1"/>
        <v>0</v>
      </c>
      <c r="F24" s="23">
        <f t="shared" si="2"/>
        <v>0</v>
      </c>
      <c r="G24" s="232"/>
      <c r="H24" s="232"/>
      <c r="I24" s="83"/>
      <c r="J24" s="27">
        <v>2.2999999999999998</v>
      </c>
      <c r="K24" s="31">
        <f t="shared" si="3"/>
        <v>0</v>
      </c>
      <c r="L24" s="32">
        <f t="shared" si="15"/>
        <v>0</v>
      </c>
      <c r="M24" s="83"/>
      <c r="N24" s="83"/>
      <c r="O24" s="6">
        <f t="shared" si="14"/>
        <v>0</v>
      </c>
      <c r="P24" s="23">
        <f t="shared" si="6"/>
        <v>0</v>
      </c>
      <c r="Q24" s="232"/>
      <c r="R24" s="232"/>
      <c r="S24" s="83"/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108" t="s">
        <v>26</v>
      </c>
      <c r="C25" s="83"/>
      <c r="D25" s="8"/>
      <c r="E25" s="6">
        <f t="shared" si="1"/>
        <v>0</v>
      </c>
      <c r="F25" s="23">
        <f t="shared" si="2"/>
        <v>0</v>
      </c>
      <c r="G25" s="232"/>
      <c r="H25" s="232"/>
      <c r="I25" s="83"/>
      <c r="J25" s="27">
        <v>2</v>
      </c>
      <c r="K25" s="31">
        <f t="shared" si="3"/>
        <v>0</v>
      </c>
      <c r="L25" s="32">
        <f t="shared" si="15"/>
        <v>0</v>
      </c>
      <c r="M25" s="83"/>
      <c r="N25" s="83"/>
      <c r="O25" s="6">
        <f t="shared" si="14"/>
        <v>0</v>
      </c>
      <c r="P25" s="23">
        <f t="shared" si="6"/>
        <v>13</v>
      </c>
      <c r="Q25" s="232"/>
      <c r="R25" s="232">
        <v>13</v>
      </c>
      <c r="S25" s="83"/>
      <c r="T25" s="27">
        <v>2</v>
      </c>
      <c r="U25" s="31">
        <f t="shared" si="13"/>
        <v>0</v>
      </c>
      <c r="V25" s="88">
        <f t="shared" si="16"/>
        <v>13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13</v>
      </c>
      <c r="AA25" s="31">
        <f t="shared" si="0"/>
        <v>0</v>
      </c>
      <c r="AB25" s="31">
        <f t="shared" si="0"/>
        <v>13</v>
      </c>
      <c r="AC25" s="31">
        <f t="shared" si="0"/>
        <v>0</v>
      </c>
      <c r="AD25" s="31">
        <f t="shared" si="10"/>
        <v>0</v>
      </c>
      <c r="AE25" s="31">
        <f t="shared" si="10"/>
        <v>13</v>
      </c>
      <c r="AF25" s="28">
        <v>2231</v>
      </c>
      <c r="AG25" s="91">
        <f t="shared" si="11"/>
        <v>0.01</v>
      </c>
    </row>
    <row r="26" spans="1:33">
      <c r="A26" s="123">
        <v>60</v>
      </c>
      <c r="B26" s="109" t="s">
        <v>27</v>
      </c>
      <c r="C26" s="83"/>
      <c r="D26" s="8"/>
      <c r="E26" s="6">
        <f t="shared" si="1"/>
        <v>0</v>
      </c>
      <c r="F26" s="23">
        <f t="shared" si="2"/>
        <v>0</v>
      </c>
      <c r="G26" s="232"/>
      <c r="H26" s="232"/>
      <c r="I26" s="83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3">
        <v>0</v>
      </c>
      <c r="O26" s="74">
        <f t="shared" si="14"/>
        <v>0</v>
      </c>
      <c r="P26" s="23">
        <f t="shared" si="6"/>
        <v>0</v>
      </c>
      <c r="Q26" s="8">
        <v>0</v>
      </c>
      <c r="R26" s="8">
        <v>0</v>
      </c>
      <c r="S26" s="83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109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3">
        <v>0</v>
      </c>
      <c r="J27" s="27">
        <v>2.5</v>
      </c>
      <c r="K27" s="31">
        <f t="shared" si="3"/>
        <v>0</v>
      </c>
      <c r="L27" s="32">
        <f t="shared" si="15"/>
        <v>0</v>
      </c>
      <c r="M27" s="83"/>
      <c r="N27" s="83"/>
      <c r="O27" s="6">
        <f t="shared" si="14"/>
        <v>0</v>
      </c>
      <c r="P27" s="23">
        <f t="shared" si="6"/>
        <v>2</v>
      </c>
      <c r="Q27" s="232"/>
      <c r="R27" s="232">
        <v>2</v>
      </c>
      <c r="S27" s="83"/>
      <c r="T27" s="27">
        <v>2.5</v>
      </c>
      <c r="U27" s="31">
        <f t="shared" si="13"/>
        <v>0</v>
      </c>
      <c r="V27" s="88">
        <f t="shared" si="16"/>
        <v>2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2</v>
      </c>
      <c r="AA27" s="31">
        <f t="shared" si="0"/>
        <v>0</v>
      </c>
      <c r="AB27" s="31">
        <f t="shared" si="0"/>
        <v>2</v>
      </c>
      <c r="AC27" s="31">
        <f t="shared" si="0"/>
        <v>0</v>
      </c>
      <c r="AD27" s="31">
        <f t="shared" si="10"/>
        <v>0</v>
      </c>
      <c r="AE27" s="31">
        <f t="shared" si="10"/>
        <v>2</v>
      </c>
      <c r="AF27" s="28">
        <v>3750</v>
      </c>
      <c r="AG27" s="91">
        <f t="shared" si="11"/>
        <v>0</v>
      </c>
    </row>
    <row r="28" spans="1:33">
      <c r="A28" s="123">
        <v>162</v>
      </c>
      <c r="B28" s="108" t="s">
        <v>28</v>
      </c>
      <c r="C28" s="83"/>
      <c r="D28" s="8"/>
      <c r="E28" s="6">
        <f t="shared" si="1"/>
        <v>0</v>
      </c>
      <c r="F28" s="23">
        <f t="shared" si="2"/>
        <v>0</v>
      </c>
      <c r="G28" s="232"/>
      <c r="H28" s="232"/>
      <c r="I28" s="83"/>
      <c r="J28" s="29">
        <v>4.0999999999999996</v>
      </c>
      <c r="K28" s="31">
        <f t="shared" si="3"/>
        <v>0</v>
      </c>
      <c r="L28" s="32">
        <f t="shared" si="15"/>
        <v>0</v>
      </c>
      <c r="M28" s="83"/>
      <c r="N28" s="83"/>
      <c r="O28" s="6">
        <f t="shared" si="14"/>
        <v>0</v>
      </c>
      <c r="P28" s="23">
        <f t="shared" si="6"/>
        <v>0</v>
      </c>
      <c r="Q28" s="232"/>
      <c r="R28" s="232"/>
      <c r="S28" s="83"/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108" t="s">
        <v>232</v>
      </c>
      <c r="C29" s="83"/>
      <c r="D29" s="8"/>
      <c r="E29" s="6">
        <f t="shared" si="1"/>
        <v>0</v>
      </c>
      <c r="F29" s="23">
        <f t="shared" si="2"/>
        <v>0</v>
      </c>
      <c r="G29" s="232"/>
      <c r="H29" s="232"/>
      <c r="I29" s="83"/>
      <c r="J29" s="29">
        <v>4.0999999999999996</v>
      </c>
      <c r="K29" s="31">
        <f t="shared" si="3"/>
        <v>0</v>
      </c>
      <c r="L29" s="32">
        <f t="shared" si="15"/>
        <v>0</v>
      </c>
      <c r="M29" s="83"/>
      <c r="N29" s="83"/>
      <c r="O29" s="6">
        <f t="shared" si="14"/>
        <v>0</v>
      </c>
      <c r="P29" s="23">
        <f t="shared" si="6"/>
        <v>0</v>
      </c>
      <c r="Q29" s="232"/>
      <c r="R29" s="232"/>
      <c r="S29" s="83"/>
      <c r="T29" s="29">
        <v>4.0999999999999996</v>
      </c>
      <c r="U29" s="31">
        <f t="shared" si="13"/>
        <v>0</v>
      </c>
      <c r="V29" s="88">
        <f t="shared" si="16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>
      <c r="A30" s="123">
        <v>65</v>
      </c>
      <c r="B30" s="108" t="s">
        <v>29</v>
      </c>
      <c r="C30" s="83"/>
      <c r="D30" s="8"/>
      <c r="E30" s="6">
        <f t="shared" si="1"/>
        <v>0</v>
      </c>
      <c r="F30" s="23">
        <f t="shared" si="2"/>
        <v>0</v>
      </c>
      <c r="G30" s="232"/>
      <c r="H30" s="232"/>
      <c r="I30" s="83"/>
      <c r="J30" s="29">
        <v>3.8</v>
      </c>
      <c r="K30" s="31">
        <f t="shared" si="3"/>
        <v>0</v>
      </c>
      <c r="L30" s="32">
        <f t="shared" si="15"/>
        <v>0</v>
      </c>
      <c r="M30" s="83"/>
      <c r="N30" s="83"/>
      <c r="O30" s="6">
        <f t="shared" si="14"/>
        <v>0</v>
      </c>
      <c r="P30" s="23">
        <f t="shared" si="6"/>
        <v>4</v>
      </c>
      <c r="Q30" s="232"/>
      <c r="R30" s="232">
        <v>4</v>
      </c>
      <c r="S30" s="83"/>
      <c r="T30" s="29">
        <v>3.8</v>
      </c>
      <c r="U30" s="31">
        <f t="shared" si="13"/>
        <v>0</v>
      </c>
      <c r="V30" s="88">
        <f t="shared" si="16"/>
        <v>4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4</v>
      </c>
      <c r="AA30" s="31">
        <f t="shared" si="0"/>
        <v>0</v>
      </c>
      <c r="AB30" s="31">
        <f t="shared" si="0"/>
        <v>4</v>
      </c>
      <c r="AC30" s="31">
        <f t="shared" si="0"/>
        <v>0</v>
      </c>
      <c r="AD30" s="31">
        <f t="shared" si="10"/>
        <v>0</v>
      </c>
      <c r="AE30" s="31">
        <f t="shared" si="10"/>
        <v>4</v>
      </c>
      <c r="AF30" s="28">
        <v>4870</v>
      </c>
      <c r="AG30" s="91">
        <f t="shared" si="11"/>
        <v>0</v>
      </c>
    </row>
    <row r="31" spans="1:33">
      <c r="A31" s="123">
        <v>68</v>
      </c>
      <c r="B31" s="111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3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3">
        <f>N32+N33</f>
        <v>0</v>
      </c>
      <c r="O31" s="74">
        <f t="shared" si="14"/>
        <v>0</v>
      </c>
      <c r="P31" s="23">
        <f t="shared" si="6"/>
        <v>15</v>
      </c>
      <c r="Q31" s="8">
        <f>Q32+Q33</f>
        <v>0</v>
      </c>
      <c r="R31" s="8">
        <f>R32+R33</f>
        <v>15</v>
      </c>
      <c r="S31" s="83">
        <f>S32+S33</f>
        <v>0</v>
      </c>
      <c r="T31" s="27">
        <v>2.8</v>
      </c>
      <c r="U31" s="8">
        <f>U32+U33</f>
        <v>0</v>
      </c>
      <c r="V31" s="89">
        <f>V32+V33</f>
        <v>15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15</v>
      </c>
      <c r="AA31" s="31">
        <f t="shared" si="0"/>
        <v>0</v>
      </c>
      <c r="AB31" s="31">
        <f t="shared" si="0"/>
        <v>15</v>
      </c>
      <c r="AC31" s="31">
        <f t="shared" si="0"/>
        <v>0</v>
      </c>
      <c r="AD31" s="31">
        <f t="shared" si="10"/>
        <v>0</v>
      </c>
      <c r="AE31" s="31">
        <f t="shared" si="10"/>
        <v>15</v>
      </c>
      <c r="AF31" s="28">
        <v>3200</v>
      </c>
      <c r="AG31" s="91">
        <f t="shared" si="11"/>
        <v>0</v>
      </c>
    </row>
    <row r="32" spans="1:33">
      <c r="A32" s="123">
        <v>68</v>
      </c>
      <c r="B32" s="112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83">
        <v>0</v>
      </c>
      <c r="J32" s="27">
        <v>2.8</v>
      </c>
      <c r="K32" s="31">
        <v>0</v>
      </c>
      <c r="L32" s="32">
        <v>0</v>
      </c>
      <c r="M32" s="83"/>
      <c r="N32" s="83"/>
      <c r="O32" s="74">
        <f t="shared" si="14"/>
        <v>0</v>
      </c>
      <c r="P32" s="23">
        <f t="shared" si="6"/>
        <v>15</v>
      </c>
      <c r="Q32" s="234"/>
      <c r="R32" s="234">
        <v>15</v>
      </c>
      <c r="S32" s="83"/>
      <c r="T32" s="27">
        <v>2.8</v>
      </c>
      <c r="U32" s="31">
        <f t="shared" ref="U32:U50" si="17">ROUND(S32*T32,0)</f>
        <v>0</v>
      </c>
      <c r="V32" s="88">
        <f t="shared" ref="V32:V50" si="18">O32+P32+U32</f>
        <v>15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15</v>
      </c>
      <c r="AA32" s="31">
        <f t="shared" si="0"/>
        <v>0</v>
      </c>
      <c r="AB32" s="31">
        <f t="shared" si="0"/>
        <v>15</v>
      </c>
      <c r="AC32" s="31">
        <f t="shared" si="0"/>
        <v>0</v>
      </c>
      <c r="AD32" s="31">
        <f t="shared" si="10"/>
        <v>0</v>
      </c>
      <c r="AE32" s="31">
        <f t="shared" si="10"/>
        <v>15</v>
      </c>
      <c r="AF32" s="28">
        <v>3200</v>
      </c>
      <c r="AG32" s="91">
        <f t="shared" si="11"/>
        <v>0</v>
      </c>
    </row>
    <row r="33" spans="1:33">
      <c r="A33" s="123">
        <v>68</v>
      </c>
      <c r="B33" s="112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83">
        <v>0</v>
      </c>
      <c r="J33" s="27">
        <v>2.8</v>
      </c>
      <c r="K33" s="31">
        <v>0</v>
      </c>
      <c r="L33" s="32">
        <v>0</v>
      </c>
      <c r="M33" s="83"/>
      <c r="N33" s="83"/>
      <c r="O33" s="74">
        <f t="shared" si="14"/>
        <v>0</v>
      </c>
      <c r="P33" s="23">
        <f t="shared" si="6"/>
        <v>0</v>
      </c>
      <c r="Q33" s="234"/>
      <c r="R33" s="234"/>
      <c r="S33" s="83"/>
      <c r="T33" s="27">
        <v>2.8</v>
      </c>
      <c r="U33" s="31">
        <f t="shared" si="17"/>
        <v>0</v>
      </c>
      <c r="V33" s="88">
        <f t="shared" si="18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5">
        <v>75</v>
      </c>
      <c r="B34" s="108" t="s">
        <v>33</v>
      </c>
      <c r="C34" s="83"/>
      <c r="D34" s="8"/>
      <c r="E34" s="6">
        <f t="shared" si="1"/>
        <v>0</v>
      </c>
      <c r="F34" s="23">
        <f t="shared" si="2"/>
        <v>0</v>
      </c>
      <c r="G34" s="232"/>
      <c r="H34" s="232"/>
      <c r="I34" s="83"/>
      <c r="J34" s="27">
        <v>2.5</v>
      </c>
      <c r="K34" s="31">
        <f t="shared" si="3"/>
        <v>0</v>
      </c>
      <c r="L34" s="32">
        <f t="shared" si="15"/>
        <v>0</v>
      </c>
      <c r="M34" s="83"/>
      <c r="N34" s="83"/>
      <c r="O34" s="6">
        <f t="shared" si="14"/>
        <v>0</v>
      </c>
      <c r="P34" s="23">
        <f t="shared" si="6"/>
        <v>15</v>
      </c>
      <c r="Q34" s="232"/>
      <c r="R34" s="232">
        <v>15</v>
      </c>
      <c r="S34" s="83"/>
      <c r="T34" s="27">
        <v>2.5</v>
      </c>
      <c r="U34" s="31">
        <f t="shared" si="17"/>
        <v>0</v>
      </c>
      <c r="V34" s="88">
        <f t="shared" si="18"/>
        <v>15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15</v>
      </c>
      <c r="AA34" s="31">
        <f t="shared" si="0"/>
        <v>0</v>
      </c>
      <c r="AB34" s="31">
        <f t="shared" si="0"/>
        <v>15</v>
      </c>
      <c r="AC34" s="31">
        <f t="shared" si="0"/>
        <v>0</v>
      </c>
      <c r="AD34" s="31">
        <f t="shared" si="10"/>
        <v>0</v>
      </c>
      <c r="AE34" s="31">
        <f t="shared" si="10"/>
        <v>15</v>
      </c>
      <c r="AF34" s="28">
        <v>2724</v>
      </c>
      <c r="AG34" s="91">
        <f t="shared" si="11"/>
        <v>0.01</v>
      </c>
    </row>
    <row r="35" spans="1:33">
      <c r="A35" s="125">
        <v>77</v>
      </c>
      <c r="B35" s="108" t="s">
        <v>34</v>
      </c>
      <c r="C35" s="83"/>
      <c r="D35" s="8"/>
      <c r="E35" s="6">
        <f t="shared" si="1"/>
        <v>0</v>
      </c>
      <c r="F35" s="23">
        <f t="shared" si="2"/>
        <v>0</v>
      </c>
      <c r="G35" s="232"/>
      <c r="H35" s="232"/>
      <c r="I35" s="83"/>
      <c r="J35" s="27">
        <v>2.2000000000000002</v>
      </c>
      <c r="K35" s="31">
        <f t="shared" si="3"/>
        <v>0</v>
      </c>
      <c r="L35" s="32">
        <f t="shared" si="15"/>
        <v>0</v>
      </c>
      <c r="M35" s="83"/>
      <c r="N35" s="83"/>
      <c r="O35" s="6">
        <f t="shared" si="14"/>
        <v>0</v>
      </c>
      <c r="P35" s="23">
        <f t="shared" si="6"/>
        <v>0</v>
      </c>
      <c r="Q35" s="232"/>
      <c r="R35" s="232"/>
      <c r="S35" s="83"/>
      <c r="T35" s="27">
        <v>2.2000000000000002</v>
      </c>
      <c r="U35" s="31">
        <f t="shared" si="17"/>
        <v>0</v>
      </c>
      <c r="V35" s="88">
        <f t="shared" si="18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109" t="s">
        <v>35</v>
      </c>
      <c r="C36" s="83"/>
      <c r="D36" s="8"/>
      <c r="E36" s="6">
        <f t="shared" si="1"/>
        <v>0</v>
      </c>
      <c r="F36" s="23">
        <f t="shared" si="2"/>
        <v>0</v>
      </c>
      <c r="G36" s="232"/>
      <c r="H36" s="232"/>
      <c r="I36" s="83"/>
      <c r="J36" s="27">
        <v>2.1</v>
      </c>
      <c r="K36" s="31">
        <f t="shared" si="3"/>
        <v>0</v>
      </c>
      <c r="L36" s="32">
        <f t="shared" si="15"/>
        <v>0</v>
      </c>
      <c r="M36" s="83"/>
      <c r="N36" s="83"/>
      <c r="O36" s="6">
        <f t="shared" si="14"/>
        <v>0</v>
      </c>
      <c r="P36" s="23">
        <f t="shared" si="6"/>
        <v>0</v>
      </c>
      <c r="Q36" s="232"/>
      <c r="R36" s="232"/>
      <c r="S36" s="83"/>
      <c r="T36" s="27">
        <v>2.1</v>
      </c>
      <c r="U36" s="31">
        <f t="shared" si="17"/>
        <v>0</v>
      </c>
      <c r="V36" s="88">
        <f t="shared" si="18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108" t="s">
        <v>36</v>
      </c>
      <c r="C37" s="83"/>
      <c r="D37" s="8"/>
      <c r="E37" s="6">
        <f t="shared" si="1"/>
        <v>0</v>
      </c>
      <c r="F37" s="23">
        <f t="shared" si="2"/>
        <v>0</v>
      </c>
      <c r="G37" s="232"/>
      <c r="H37" s="239"/>
      <c r="I37" s="83"/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3">
        <v>0</v>
      </c>
      <c r="O37" s="74">
        <f t="shared" si="14"/>
        <v>0</v>
      </c>
      <c r="P37" s="23">
        <f t="shared" si="6"/>
        <v>0</v>
      </c>
      <c r="Q37" s="8">
        <v>0</v>
      </c>
      <c r="R37" s="8">
        <v>0</v>
      </c>
      <c r="S37" s="83">
        <v>0</v>
      </c>
      <c r="T37" s="27">
        <v>2</v>
      </c>
      <c r="U37" s="31">
        <f t="shared" si="17"/>
        <v>0</v>
      </c>
      <c r="V37" s="88">
        <f t="shared" si="18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108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3">
        <v>0</v>
      </c>
      <c r="J38" s="27">
        <v>2</v>
      </c>
      <c r="K38" s="31">
        <f t="shared" si="3"/>
        <v>0</v>
      </c>
      <c r="L38" s="32">
        <f t="shared" si="15"/>
        <v>0</v>
      </c>
      <c r="M38" s="83"/>
      <c r="N38" s="83"/>
      <c r="O38" s="6">
        <f t="shared" si="14"/>
        <v>0</v>
      </c>
      <c r="P38" s="23">
        <f t="shared" si="6"/>
        <v>0</v>
      </c>
      <c r="Q38" s="232"/>
      <c r="R38" s="239"/>
      <c r="S38" s="83"/>
      <c r="T38" s="27">
        <v>2</v>
      </c>
      <c r="U38" s="31">
        <f t="shared" si="17"/>
        <v>0</v>
      </c>
      <c r="V38" s="88">
        <f t="shared" si="18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113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3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3">
        <v>0</v>
      </c>
      <c r="O39" s="74">
        <f t="shared" si="14"/>
        <v>0</v>
      </c>
      <c r="P39" s="23">
        <f t="shared" si="6"/>
        <v>0</v>
      </c>
      <c r="Q39" s="8">
        <v>0</v>
      </c>
      <c r="R39" s="8">
        <v>0</v>
      </c>
      <c r="S39" s="83">
        <v>0</v>
      </c>
      <c r="T39" s="27">
        <v>2.7</v>
      </c>
      <c r="U39" s="31">
        <f t="shared" si="17"/>
        <v>0</v>
      </c>
      <c r="V39" s="88">
        <f t="shared" si="18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5">
        <v>97</v>
      </c>
      <c r="B40" s="114" t="s">
        <v>38</v>
      </c>
      <c r="C40" s="83"/>
      <c r="D40" s="8"/>
      <c r="E40" s="6">
        <f t="shared" si="1"/>
        <v>0</v>
      </c>
      <c r="F40" s="23">
        <f t="shared" si="2"/>
        <v>0</v>
      </c>
      <c r="G40" s="232"/>
      <c r="H40" s="232"/>
      <c r="I40" s="83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3">
        <v>0</v>
      </c>
      <c r="O40" s="74">
        <f t="shared" si="14"/>
        <v>0</v>
      </c>
      <c r="P40" s="23">
        <f t="shared" si="6"/>
        <v>0</v>
      </c>
      <c r="Q40" s="31">
        <v>0</v>
      </c>
      <c r="R40" s="31">
        <v>0</v>
      </c>
      <c r="S40" s="83">
        <v>0</v>
      </c>
      <c r="T40" s="27">
        <v>2.7</v>
      </c>
      <c r="U40" s="31">
        <f t="shared" si="17"/>
        <v>0</v>
      </c>
      <c r="V40" s="88">
        <f t="shared" si="18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114" t="s">
        <v>39</v>
      </c>
      <c r="C41" s="83"/>
      <c r="D41" s="8"/>
      <c r="E41" s="6">
        <f t="shared" si="1"/>
        <v>0</v>
      </c>
      <c r="F41" s="23">
        <f t="shared" si="2"/>
        <v>0</v>
      </c>
      <c r="G41" s="232"/>
      <c r="H41" s="232"/>
      <c r="I41" s="83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3">
        <v>0</v>
      </c>
      <c r="O41" s="74">
        <f t="shared" si="14"/>
        <v>0</v>
      </c>
      <c r="P41" s="23">
        <f t="shared" si="6"/>
        <v>0</v>
      </c>
      <c r="Q41" s="31">
        <v>0</v>
      </c>
      <c r="R41" s="31">
        <v>0</v>
      </c>
      <c r="S41" s="83">
        <v>0</v>
      </c>
      <c r="T41" s="27">
        <v>2.7</v>
      </c>
      <c r="U41" s="31">
        <f t="shared" si="17"/>
        <v>0</v>
      </c>
      <c r="V41" s="88">
        <f t="shared" si="18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111" t="s">
        <v>40</v>
      </c>
      <c r="C42" s="83"/>
      <c r="D42" s="8"/>
      <c r="E42" s="6">
        <f t="shared" si="1"/>
        <v>0</v>
      </c>
      <c r="F42" s="23">
        <f t="shared" si="2"/>
        <v>0</v>
      </c>
      <c r="G42" s="232"/>
      <c r="H42" s="232"/>
      <c r="I42" s="83"/>
      <c r="J42" s="27">
        <v>2</v>
      </c>
      <c r="K42" s="31">
        <f t="shared" si="3"/>
        <v>0</v>
      </c>
      <c r="L42" s="32">
        <f t="shared" si="15"/>
        <v>0</v>
      </c>
      <c r="M42" s="83"/>
      <c r="N42" s="83"/>
      <c r="O42" s="6">
        <f t="shared" si="14"/>
        <v>0</v>
      </c>
      <c r="P42" s="23">
        <f t="shared" si="6"/>
        <v>0</v>
      </c>
      <c r="Q42" s="232"/>
      <c r="R42" s="232"/>
      <c r="S42" s="83"/>
      <c r="T42" s="27">
        <v>2</v>
      </c>
      <c r="U42" s="31">
        <f t="shared" si="17"/>
        <v>0</v>
      </c>
      <c r="V42" s="88">
        <f t="shared" si="18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113" t="s">
        <v>41</v>
      </c>
      <c r="C43" s="83"/>
      <c r="D43" s="8"/>
      <c r="E43" s="6">
        <f t="shared" si="1"/>
        <v>0</v>
      </c>
      <c r="F43" s="23">
        <f t="shared" si="2"/>
        <v>0</v>
      </c>
      <c r="G43" s="232"/>
      <c r="H43" s="232"/>
      <c r="I43" s="83"/>
      <c r="J43" s="27">
        <v>2.9</v>
      </c>
      <c r="K43" s="31">
        <f t="shared" si="3"/>
        <v>0</v>
      </c>
      <c r="L43" s="32">
        <f t="shared" si="15"/>
        <v>0</v>
      </c>
      <c r="M43" s="83"/>
      <c r="N43" s="83"/>
      <c r="O43" s="6">
        <f t="shared" si="14"/>
        <v>0</v>
      </c>
      <c r="P43" s="23">
        <f t="shared" si="6"/>
        <v>15</v>
      </c>
      <c r="Q43" s="232"/>
      <c r="R43" s="232">
        <v>15</v>
      </c>
      <c r="S43" s="83"/>
      <c r="T43" s="27">
        <v>2.9</v>
      </c>
      <c r="U43" s="31">
        <f t="shared" si="17"/>
        <v>0</v>
      </c>
      <c r="V43" s="88">
        <f t="shared" si="18"/>
        <v>15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15</v>
      </c>
      <c r="AA43" s="31">
        <f t="shared" si="0"/>
        <v>0</v>
      </c>
      <c r="AB43" s="31">
        <f t="shared" si="0"/>
        <v>15</v>
      </c>
      <c r="AC43" s="31">
        <f t="shared" si="0"/>
        <v>0</v>
      </c>
      <c r="AD43" s="31">
        <f t="shared" si="10"/>
        <v>0</v>
      </c>
      <c r="AE43" s="31">
        <f t="shared" si="10"/>
        <v>15</v>
      </c>
      <c r="AF43" s="28">
        <v>4800</v>
      </c>
      <c r="AG43" s="91">
        <f t="shared" si="11"/>
        <v>0</v>
      </c>
    </row>
    <row r="44" spans="1:33">
      <c r="A44" s="123">
        <v>108</v>
      </c>
      <c r="B44" s="113" t="s">
        <v>42</v>
      </c>
      <c r="C44" s="83"/>
      <c r="D44" s="8"/>
      <c r="E44" s="6">
        <f t="shared" si="1"/>
        <v>0</v>
      </c>
      <c r="F44" s="23">
        <f t="shared" si="2"/>
        <v>0</v>
      </c>
      <c r="G44" s="232"/>
      <c r="H44" s="232"/>
      <c r="I44" s="83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3">
        <v>0</v>
      </c>
      <c r="O44" s="74">
        <f t="shared" si="14"/>
        <v>0</v>
      </c>
      <c r="P44" s="23">
        <f t="shared" si="6"/>
        <v>0</v>
      </c>
      <c r="Q44" s="8">
        <v>0</v>
      </c>
      <c r="R44" s="8">
        <v>0</v>
      </c>
      <c r="S44" s="83">
        <v>0</v>
      </c>
      <c r="T44" s="27">
        <v>2.6</v>
      </c>
      <c r="U44" s="31">
        <f t="shared" si="17"/>
        <v>0</v>
      </c>
      <c r="V44" s="88">
        <f t="shared" si="18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113" t="s">
        <v>228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3">
        <v>0</v>
      </c>
      <c r="J45" s="27">
        <v>2.6</v>
      </c>
      <c r="K45" s="31">
        <f t="shared" si="3"/>
        <v>0</v>
      </c>
      <c r="L45" s="32">
        <f t="shared" si="15"/>
        <v>0</v>
      </c>
      <c r="M45" s="83"/>
      <c r="N45" s="83"/>
      <c r="O45" s="6">
        <f t="shared" si="14"/>
        <v>0</v>
      </c>
      <c r="P45" s="23">
        <f t="shared" si="6"/>
        <v>0</v>
      </c>
      <c r="Q45" s="232"/>
      <c r="R45" s="232"/>
      <c r="S45" s="83"/>
      <c r="T45" s="27">
        <v>2.6</v>
      </c>
      <c r="U45" s="31">
        <f t="shared" si="17"/>
        <v>0</v>
      </c>
      <c r="V45" s="88">
        <f t="shared" si="18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113" t="s">
        <v>43</v>
      </c>
      <c r="C46" s="83"/>
      <c r="D46" s="8"/>
      <c r="E46" s="6">
        <f t="shared" si="1"/>
        <v>0</v>
      </c>
      <c r="F46" s="23">
        <f t="shared" si="2"/>
        <v>0</v>
      </c>
      <c r="G46" s="232"/>
      <c r="H46" s="232"/>
      <c r="I46" s="83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3">
        <v>0</v>
      </c>
      <c r="O46" s="74">
        <f t="shared" si="14"/>
        <v>0</v>
      </c>
      <c r="P46" s="23">
        <f t="shared" si="6"/>
        <v>0</v>
      </c>
      <c r="Q46" s="8">
        <v>0</v>
      </c>
      <c r="R46" s="8">
        <v>0</v>
      </c>
      <c r="S46" s="83">
        <v>0</v>
      </c>
      <c r="T46" s="27">
        <v>3</v>
      </c>
      <c r="U46" s="31">
        <f t="shared" si="17"/>
        <v>0</v>
      </c>
      <c r="V46" s="88">
        <f t="shared" si="18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113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3">
        <v>0</v>
      </c>
      <c r="J47" s="27">
        <v>3</v>
      </c>
      <c r="K47" s="31">
        <f t="shared" si="3"/>
        <v>0</v>
      </c>
      <c r="L47" s="32">
        <f t="shared" si="15"/>
        <v>0</v>
      </c>
      <c r="M47" s="83"/>
      <c r="N47" s="83"/>
      <c r="O47" s="6">
        <f t="shared" si="14"/>
        <v>0</v>
      </c>
      <c r="P47" s="23">
        <f t="shared" si="6"/>
        <v>6</v>
      </c>
      <c r="Q47" s="232"/>
      <c r="R47" s="232">
        <v>6</v>
      </c>
      <c r="S47" s="83"/>
      <c r="T47" s="27">
        <v>3</v>
      </c>
      <c r="U47" s="31">
        <f t="shared" si="17"/>
        <v>0</v>
      </c>
      <c r="V47" s="88">
        <f t="shared" si="18"/>
        <v>6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6</v>
      </c>
      <c r="AA47" s="31">
        <f t="shared" si="0"/>
        <v>0</v>
      </c>
      <c r="AB47" s="31">
        <f t="shared" si="0"/>
        <v>6</v>
      </c>
      <c r="AC47" s="31">
        <f t="shared" si="0"/>
        <v>0</v>
      </c>
      <c r="AD47" s="31">
        <f t="shared" si="10"/>
        <v>0</v>
      </c>
      <c r="AE47" s="31">
        <f t="shared" si="10"/>
        <v>6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111" t="s">
        <v>44</v>
      </c>
      <c r="C48" s="83"/>
      <c r="D48" s="8"/>
      <c r="E48" s="6">
        <f t="shared" si="1"/>
        <v>0</v>
      </c>
      <c r="F48" s="23">
        <f t="shared" si="2"/>
        <v>0</v>
      </c>
      <c r="G48" s="232"/>
      <c r="H48" s="232"/>
      <c r="I48" s="83"/>
      <c r="J48" s="27">
        <v>2</v>
      </c>
      <c r="K48" s="31">
        <f t="shared" si="3"/>
        <v>0</v>
      </c>
      <c r="L48" s="32">
        <f t="shared" si="15"/>
        <v>0</v>
      </c>
      <c r="M48" s="83"/>
      <c r="N48" s="83"/>
      <c r="O48" s="6">
        <f t="shared" si="14"/>
        <v>0</v>
      </c>
      <c r="P48" s="23">
        <f t="shared" si="6"/>
        <v>0</v>
      </c>
      <c r="Q48" s="232"/>
      <c r="R48" s="232"/>
      <c r="S48" s="83"/>
      <c r="T48" s="27">
        <v>2</v>
      </c>
      <c r="U48" s="31">
        <f t="shared" si="17"/>
        <v>0</v>
      </c>
      <c r="V48" s="88">
        <f t="shared" si="18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115" t="s">
        <v>45</v>
      </c>
      <c r="C49" s="83"/>
      <c r="D49" s="8"/>
      <c r="E49" s="6">
        <f t="shared" si="1"/>
        <v>0</v>
      </c>
      <c r="F49" s="23">
        <f t="shared" si="2"/>
        <v>0</v>
      </c>
      <c r="G49" s="232"/>
      <c r="H49" s="232"/>
      <c r="I49" s="83"/>
      <c r="J49" s="27">
        <v>2.5</v>
      </c>
      <c r="K49" s="31">
        <f t="shared" si="3"/>
        <v>0</v>
      </c>
      <c r="L49" s="32">
        <f t="shared" si="15"/>
        <v>0</v>
      </c>
      <c r="M49" s="83">
        <v>0</v>
      </c>
      <c r="N49" s="83">
        <v>0</v>
      </c>
      <c r="O49" s="74">
        <f t="shared" si="14"/>
        <v>0</v>
      </c>
      <c r="P49" s="23">
        <f t="shared" si="6"/>
        <v>0</v>
      </c>
      <c r="Q49" s="8">
        <v>0</v>
      </c>
      <c r="R49" s="8">
        <v>0</v>
      </c>
      <c r="S49" s="83">
        <v>0</v>
      </c>
      <c r="T49" s="27">
        <v>2.5</v>
      </c>
      <c r="U49" s="31">
        <f t="shared" si="17"/>
        <v>0</v>
      </c>
      <c r="V49" s="88">
        <f t="shared" si="18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115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83"/>
      <c r="N50" s="83"/>
      <c r="O50" s="6">
        <f t="shared" si="14"/>
        <v>0</v>
      </c>
      <c r="P50" s="23">
        <f t="shared" si="6"/>
        <v>15</v>
      </c>
      <c r="Q50" s="232"/>
      <c r="R50" s="232">
        <v>15</v>
      </c>
      <c r="S50" s="83"/>
      <c r="T50" s="27">
        <v>2.5</v>
      </c>
      <c r="U50" s="31">
        <f t="shared" si="17"/>
        <v>0</v>
      </c>
      <c r="V50" s="88">
        <f t="shared" si="18"/>
        <v>15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15</v>
      </c>
      <c r="AA50" s="31">
        <f t="shared" si="0"/>
        <v>0</v>
      </c>
      <c r="AB50" s="31">
        <f t="shared" si="0"/>
        <v>15</v>
      </c>
      <c r="AC50" s="31">
        <f t="shared" si="0"/>
        <v>0</v>
      </c>
      <c r="AD50" s="31">
        <f t="shared" si="10"/>
        <v>0</v>
      </c>
      <c r="AE50" s="31">
        <f t="shared" si="10"/>
        <v>15</v>
      </c>
      <c r="AF50" s="28">
        <v>3869</v>
      </c>
      <c r="AG50" s="91">
        <f t="shared" si="11"/>
        <v>0</v>
      </c>
    </row>
    <row r="51" spans="1:33" ht="26.25" customHeight="1">
      <c r="A51" s="123"/>
      <c r="B51" s="111" t="s">
        <v>169</v>
      </c>
      <c r="C51" s="83">
        <f>SUM(C52:C53)</f>
        <v>0</v>
      </c>
      <c r="D51" s="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3">
        <f>SUM(N52:N53)</f>
        <v>0</v>
      </c>
      <c r="O51" s="6">
        <f t="shared" si="14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83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116" t="s">
        <v>213</v>
      </c>
      <c r="C52" s="83"/>
      <c r="D52" s="8"/>
      <c r="E52" s="6">
        <f t="shared" si="1"/>
        <v>0</v>
      </c>
      <c r="F52" s="23">
        <f t="shared" si="2"/>
        <v>0</v>
      </c>
      <c r="G52" s="83"/>
      <c r="H52" s="83"/>
      <c r="I52" s="83"/>
      <c r="J52" s="27">
        <v>2</v>
      </c>
      <c r="K52" s="31">
        <f>ROUND(I52*J52,0)</f>
        <v>0</v>
      </c>
      <c r="L52" s="32">
        <f t="shared" si="15"/>
        <v>0</v>
      </c>
      <c r="M52" s="83"/>
      <c r="N52" s="83"/>
      <c r="O52" s="6">
        <f t="shared" si="14"/>
        <v>0</v>
      </c>
      <c r="P52" s="23">
        <f t="shared" si="6"/>
        <v>0</v>
      </c>
      <c r="Q52" s="83"/>
      <c r="R52" s="83"/>
      <c r="S52" s="83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116" t="s">
        <v>214</v>
      </c>
      <c r="C53" s="83"/>
      <c r="D53" s="8"/>
      <c r="E53" s="6">
        <f t="shared" si="1"/>
        <v>0</v>
      </c>
      <c r="F53" s="23">
        <f t="shared" si="2"/>
        <v>0</v>
      </c>
      <c r="G53" s="83"/>
      <c r="H53" s="83"/>
      <c r="I53" s="83"/>
      <c r="J53" s="27">
        <v>2</v>
      </c>
      <c r="K53" s="31">
        <f>ROUND(I53*J53,0)</f>
        <v>0</v>
      </c>
      <c r="L53" s="32">
        <f t="shared" si="15"/>
        <v>0</v>
      </c>
      <c r="M53" s="83"/>
      <c r="N53" s="83"/>
      <c r="O53" s="6">
        <f t="shared" si="14"/>
        <v>0</v>
      </c>
      <c r="P53" s="23">
        <f t="shared" si="6"/>
        <v>0</v>
      </c>
      <c r="Q53" s="83"/>
      <c r="R53" s="83"/>
      <c r="S53" s="83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116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83">
        <f>G55+G56</f>
        <v>0</v>
      </c>
      <c r="H54" s="83">
        <f>H55+H56</f>
        <v>0</v>
      </c>
      <c r="I54" s="83">
        <v>0</v>
      </c>
      <c r="J54" s="27">
        <v>0</v>
      </c>
      <c r="K54" s="31">
        <f t="shared" si="3"/>
        <v>0</v>
      </c>
      <c r="L54" s="32">
        <f t="shared" si="15"/>
        <v>0</v>
      </c>
      <c r="M54" s="83">
        <v>0</v>
      </c>
      <c r="N54" s="83">
        <v>0</v>
      </c>
      <c r="O54" s="6">
        <f t="shared" si="14"/>
        <v>0</v>
      </c>
      <c r="P54" s="23">
        <f t="shared" si="6"/>
        <v>0</v>
      </c>
      <c r="Q54" s="83">
        <f>Q55+Q56</f>
        <v>0</v>
      </c>
      <c r="R54" s="83">
        <f>R55+R56</f>
        <v>0</v>
      </c>
      <c r="S54" s="83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117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83"/>
      <c r="H55" s="83"/>
      <c r="I55" s="83">
        <v>0</v>
      </c>
      <c r="J55" s="27">
        <v>0</v>
      </c>
      <c r="K55" s="31">
        <f t="shared" si="3"/>
        <v>0</v>
      </c>
      <c r="L55" s="32">
        <f t="shared" si="15"/>
        <v>0</v>
      </c>
      <c r="M55" s="83">
        <v>0</v>
      </c>
      <c r="N55" s="83">
        <v>0</v>
      </c>
      <c r="O55" s="6">
        <f t="shared" si="14"/>
        <v>0</v>
      </c>
      <c r="P55" s="23">
        <f t="shared" si="6"/>
        <v>0</v>
      </c>
      <c r="Q55" s="83"/>
      <c r="R55" s="83"/>
      <c r="S55" s="83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18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83"/>
      <c r="H56" s="83"/>
      <c r="I56" s="83">
        <v>0</v>
      </c>
      <c r="J56" s="34">
        <v>0</v>
      </c>
      <c r="K56" s="62">
        <f t="shared" si="3"/>
        <v>0</v>
      </c>
      <c r="L56" s="95">
        <f t="shared" si="15"/>
        <v>0</v>
      </c>
      <c r="M56" s="83">
        <v>0</v>
      </c>
      <c r="N56" s="83">
        <v>0</v>
      </c>
      <c r="O56" s="94">
        <f t="shared" si="14"/>
        <v>0</v>
      </c>
      <c r="P56" s="35">
        <f t="shared" si="6"/>
        <v>0</v>
      </c>
      <c r="Q56" s="83"/>
      <c r="R56" s="83"/>
      <c r="S56" s="83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119" t="s">
        <v>49</v>
      </c>
      <c r="C57" s="98">
        <f t="shared" ref="C57:I57" si="19">C10+C11+C12+C13+C14+C15+C16+C17+C18+C19+C20+C22+C23+C24+C25+C26+C28+C30+C31+C34+C35+C36+C37+C39+C42+C43+C44+C46+C48+C50+C51+C54+C38+C45+C49+C27+C21+C47+C29</f>
        <v>0</v>
      </c>
      <c r="D57" s="98">
        <f t="shared" si="19"/>
        <v>0</v>
      </c>
      <c r="E57" s="98">
        <f t="shared" si="19"/>
        <v>0</v>
      </c>
      <c r="F57" s="98">
        <f t="shared" si="19"/>
        <v>0</v>
      </c>
      <c r="G57" s="98">
        <f t="shared" si="19"/>
        <v>0</v>
      </c>
      <c r="H57" s="98">
        <f t="shared" si="19"/>
        <v>0</v>
      </c>
      <c r="I57" s="98">
        <f t="shared" si="19"/>
        <v>0</v>
      </c>
      <c r="J57" s="37" t="e">
        <f>ROUND(K57/I57,1)</f>
        <v>#DIV/0!</v>
      </c>
      <c r="K57" s="98">
        <f t="shared" ref="K57:S57" si="20">K10+K11+K12+K13+K14+K15+K16+K17+K18+K19+K20+K22+K23+K24+K25+K26+K28+K30+K31+K34+K35+K36+K37+K39+K42+K43+K44+K46+K48+K50+K51+K54+K38+K45+K49+K27+K21+K47+K29</f>
        <v>0</v>
      </c>
      <c r="L57" s="98">
        <f t="shared" si="20"/>
        <v>0</v>
      </c>
      <c r="M57" s="98">
        <f t="shared" si="20"/>
        <v>0</v>
      </c>
      <c r="N57" s="98">
        <f t="shared" si="20"/>
        <v>0</v>
      </c>
      <c r="O57" s="98">
        <f t="shared" si="20"/>
        <v>0</v>
      </c>
      <c r="P57" s="98">
        <f t="shared" si="20"/>
        <v>130</v>
      </c>
      <c r="Q57" s="98">
        <f t="shared" si="20"/>
        <v>0</v>
      </c>
      <c r="R57" s="98">
        <f t="shared" si="20"/>
        <v>130</v>
      </c>
      <c r="S57" s="98">
        <f t="shared" si="20"/>
        <v>0</v>
      </c>
      <c r="T57" s="37" t="e">
        <f>ROUND(U57/S57,1)</f>
        <v>#DIV/0!</v>
      </c>
      <c r="U57" s="98">
        <f t="shared" ref="U57:AG57" si="21">U10+U11+U12+U13+U14+U15+U16+U17+U18+U19+U20+U22+U23+U24+U25+U26+U28+U30+U31+U34+U35+U36+U37+U39+U42+U43+U44+U46+U48+U50+U51+U54+U38+U45+U49+U27+U21+U47+U29</f>
        <v>0</v>
      </c>
      <c r="V57" s="98">
        <f t="shared" si="21"/>
        <v>130</v>
      </c>
      <c r="W57" s="98">
        <f t="shared" si="21"/>
        <v>0</v>
      </c>
      <c r="X57" s="98">
        <f t="shared" si="21"/>
        <v>0</v>
      </c>
      <c r="Y57" s="98">
        <f t="shared" si="21"/>
        <v>0</v>
      </c>
      <c r="Z57" s="98">
        <f t="shared" si="21"/>
        <v>130</v>
      </c>
      <c r="AA57" s="98">
        <f t="shared" si="21"/>
        <v>0</v>
      </c>
      <c r="AB57" s="98">
        <f t="shared" si="21"/>
        <v>130</v>
      </c>
      <c r="AC57" s="98">
        <f t="shared" si="21"/>
        <v>0</v>
      </c>
      <c r="AD57" s="98">
        <f t="shared" si="21"/>
        <v>0</v>
      </c>
      <c r="AE57" s="98">
        <f t="shared" si="21"/>
        <v>130</v>
      </c>
      <c r="AF57" s="98">
        <f t="shared" si="21"/>
        <v>146164</v>
      </c>
      <c r="AG57" s="98">
        <f t="shared" si="21"/>
        <v>0.02</v>
      </c>
    </row>
    <row r="58" spans="1:33" ht="15.75" customHeight="1" thickBot="1">
      <c r="Q58" s="126"/>
      <c r="R58" s="126"/>
      <c r="S58" s="126"/>
      <c r="T58" s="126"/>
    </row>
  </sheetData>
  <sheetProtection password="CC5B" sheet="1" objects="1" scenarios="1"/>
  <mergeCells count="31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C1:R1"/>
    <mergeCell ref="C3:E3"/>
    <mergeCell ref="F3:T3"/>
    <mergeCell ref="Q4:T4"/>
    <mergeCell ref="A5:A8"/>
    <mergeCell ref="B5:B8"/>
    <mergeCell ref="C5:L5"/>
    <mergeCell ref="M5:V5"/>
    <mergeCell ref="V6:V8"/>
    <mergeCell ref="U7:U8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K74"/>
  <sheetViews>
    <sheetView workbookViewId="0">
      <selection activeCell="B31" sqref="B31"/>
    </sheetView>
  </sheetViews>
  <sheetFormatPr defaultColWidth="9.140625" defaultRowHeight="15.75"/>
  <cols>
    <col min="1" max="1" width="20.7109375" style="143" customWidth="1"/>
    <col min="2" max="2" width="55.28515625" style="157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29" bestFit="1" customWidth="1"/>
    <col min="10" max="10" width="9.140625" style="129"/>
    <col min="11" max="11" width="14" style="129" bestFit="1" customWidth="1"/>
    <col min="12" max="16384" width="9.140625" style="129"/>
  </cols>
  <sheetData>
    <row r="1" spans="1:8" ht="55.5" customHeight="1">
      <c r="A1" s="394" t="s">
        <v>688</v>
      </c>
      <c r="B1" s="394"/>
      <c r="C1" s="394"/>
      <c r="D1" s="394"/>
      <c r="E1" s="394"/>
      <c r="F1" s="394"/>
      <c r="G1" s="394"/>
      <c r="H1" s="394"/>
    </row>
    <row r="2" spans="1:8">
      <c r="A2" s="182"/>
      <c r="B2" s="182"/>
      <c r="C2" s="165"/>
      <c r="D2" s="165"/>
      <c r="E2" s="165"/>
    </row>
    <row r="3" spans="1:8" ht="31.5">
      <c r="A3" s="182" t="s">
        <v>50</v>
      </c>
      <c r="B3" s="174"/>
      <c r="C3" s="175" t="s">
        <v>51</v>
      </c>
      <c r="D3" s="395"/>
      <c r="E3" s="395"/>
    </row>
    <row r="4" spans="1:8" ht="16.5" thickBot="1">
      <c r="A4" s="183"/>
      <c r="D4" s="396" t="s">
        <v>177</v>
      </c>
      <c r="E4" s="396"/>
      <c r="F4" s="396"/>
      <c r="G4" s="396"/>
    </row>
    <row r="5" spans="1:8" s="132" customFormat="1" ht="95.25" thickBot="1">
      <c r="A5" s="166" t="s">
        <v>52</v>
      </c>
      <c r="B5" s="167" t="s">
        <v>53</v>
      </c>
      <c r="C5" s="168" t="s">
        <v>54</v>
      </c>
      <c r="D5" s="169" t="s">
        <v>55</v>
      </c>
      <c r="E5" s="190" t="s">
        <v>56</v>
      </c>
      <c r="F5" s="168" t="s">
        <v>204</v>
      </c>
      <c r="G5" s="169" t="s">
        <v>205</v>
      </c>
      <c r="H5" s="190" t="s">
        <v>206</v>
      </c>
    </row>
    <row r="6" spans="1:8" s="202" customFormat="1" ht="12" thickBot="1">
      <c r="A6" s="197">
        <v>1</v>
      </c>
      <c r="B6" s="198">
        <v>2</v>
      </c>
      <c r="C6" s="199">
        <v>3</v>
      </c>
      <c r="D6" s="200">
        <v>4</v>
      </c>
      <c r="E6" s="201">
        <v>5</v>
      </c>
      <c r="F6" s="199">
        <v>6</v>
      </c>
      <c r="G6" s="200">
        <v>7</v>
      </c>
      <c r="H6" s="201">
        <v>8</v>
      </c>
    </row>
    <row r="7" spans="1:8" s="191" customFormat="1" ht="36.75" customHeight="1" thickBot="1">
      <c r="A7" s="399" t="s">
        <v>229</v>
      </c>
      <c r="B7" s="400"/>
      <c r="C7" s="203">
        <f t="shared" ref="C7:H7" si="0">SUM(C8:C21)</f>
        <v>0</v>
      </c>
      <c r="D7" s="204">
        <f t="shared" si="0"/>
        <v>0</v>
      </c>
      <c r="E7" s="205">
        <f t="shared" si="0"/>
        <v>0</v>
      </c>
      <c r="F7" s="203">
        <f t="shared" si="0"/>
        <v>0</v>
      </c>
      <c r="G7" s="204">
        <f t="shared" si="0"/>
        <v>929</v>
      </c>
      <c r="H7" s="205">
        <f t="shared" si="0"/>
        <v>929</v>
      </c>
    </row>
    <row r="8" spans="1:8" ht="24.95" customHeight="1">
      <c r="A8" s="184" t="s">
        <v>57</v>
      </c>
      <c r="B8" s="185" t="s">
        <v>58</v>
      </c>
      <c r="C8" s="171">
        <f>'стоматология территориальная'!C8+'стоматология консультативная'!C8+'стоматология мобильная'!C8</f>
        <v>0</v>
      </c>
      <c r="D8" s="171">
        <f>'стоматология территориальная'!D8+'стоматология консультативная'!D8+'стоматология мобильная'!D8</f>
        <v>0</v>
      </c>
      <c r="E8" s="176">
        <f>C8+D8</f>
        <v>0</v>
      </c>
      <c r="F8" s="171">
        <f>'стоматология территориальная'!F8+'стоматология консультативная'!F8+'стоматология мобильная'!F8</f>
        <v>0</v>
      </c>
      <c r="G8" s="171">
        <f>'стоматология территориальная'!G8+'стоматология консультативная'!G8+'стоматология мобильная'!G8</f>
        <v>833</v>
      </c>
      <c r="H8" s="176">
        <f>F8+G8</f>
        <v>833</v>
      </c>
    </row>
    <row r="9" spans="1:8" ht="24.95" customHeight="1">
      <c r="A9" s="186" t="s">
        <v>59</v>
      </c>
      <c r="B9" s="187" t="s">
        <v>60</v>
      </c>
      <c r="C9" s="171">
        <f>'стоматология территориальная'!C9+'стоматология консультативная'!C9+'стоматология мобильная'!C9</f>
        <v>0</v>
      </c>
      <c r="D9" s="171">
        <f>'стоматология территориальная'!D9+'стоматология консультативная'!D9+'стоматология мобильная'!D9</f>
        <v>0</v>
      </c>
      <c r="E9" s="177">
        <f t="shared" ref="E9:E67" si="1">C9+D9</f>
        <v>0</v>
      </c>
      <c r="F9" s="171">
        <f>'стоматология территориальная'!F9+'стоматология консультативная'!F9+'стоматология мобильная'!F9</f>
        <v>0</v>
      </c>
      <c r="G9" s="171">
        <f>'стоматология территориальная'!G9+'стоматология консультативная'!G9+'стоматология мобильная'!G9</f>
        <v>8</v>
      </c>
      <c r="H9" s="177">
        <f t="shared" ref="H9:H21" si="2">F9+G9</f>
        <v>8</v>
      </c>
    </row>
    <row r="10" spans="1:8" ht="24.95" customHeight="1">
      <c r="A10" s="186" t="s">
        <v>61</v>
      </c>
      <c r="B10" s="187" t="s">
        <v>62</v>
      </c>
      <c r="C10" s="171">
        <f>'стоматология территориальная'!C10+'стоматология консультативная'!C10+'стоматология мобильная'!C10</f>
        <v>0</v>
      </c>
      <c r="D10" s="171">
        <f>'стоматология территориальная'!D10+'стоматология консультативная'!D10+'стоматология мобильная'!D10</f>
        <v>0</v>
      </c>
      <c r="E10" s="177">
        <f t="shared" si="1"/>
        <v>0</v>
      </c>
      <c r="F10" s="171">
        <f>'стоматология территориальная'!F10+'стоматология консультативная'!F10+'стоматология мобильная'!F10</f>
        <v>0</v>
      </c>
      <c r="G10" s="171">
        <f>'стоматология территориальная'!G10+'стоматология консультативная'!G10+'стоматология мобильная'!G10</f>
        <v>8</v>
      </c>
      <c r="H10" s="177">
        <f t="shared" si="2"/>
        <v>8</v>
      </c>
    </row>
    <row r="11" spans="1:8" ht="24.95" customHeight="1">
      <c r="A11" s="186" t="s">
        <v>63</v>
      </c>
      <c r="B11" s="187" t="s">
        <v>64</v>
      </c>
      <c r="C11" s="171">
        <f>'стоматология территориальная'!C11+'стоматология консультативная'!C11+'стоматология мобильная'!C11</f>
        <v>0</v>
      </c>
      <c r="D11" s="171">
        <f>'стоматология территориальная'!D11+'стоматология консультативная'!D11+'стоматология мобильная'!D11</f>
        <v>0</v>
      </c>
      <c r="E11" s="177">
        <f t="shared" si="1"/>
        <v>0</v>
      </c>
      <c r="F11" s="171">
        <f>'стоматология территориальная'!F11+'стоматология консультативная'!F11+'стоматология мобильная'!F11</f>
        <v>0</v>
      </c>
      <c r="G11" s="171">
        <f>'стоматология территориальная'!G11+'стоматология консультативная'!G11+'стоматология мобильная'!G11</f>
        <v>8</v>
      </c>
      <c r="H11" s="177">
        <f t="shared" si="2"/>
        <v>8</v>
      </c>
    </row>
    <row r="12" spans="1:8" ht="24.95" customHeight="1">
      <c r="A12" s="186" t="s">
        <v>65</v>
      </c>
      <c r="B12" s="187" t="s">
        <v>66</v>
      </c>
      <c r="C12" s="171">
        <f>'стоматология территориальная'!C12+'стоматология консультативная'!C12+'стоматология мобильная'!C12</f>
        <v>0</v>
      </c>
      <c r="D12" s="171">
        <f>'стоматология территориальная'!D12+'стоматология консультативная'!D12+'стоматология мобильная'!D12</f>
        <v>0</v>
      </c>
      <c r="E12" s="177">
        <f t="shared" si="1"/>
        <v>0</v>
      </c>
      <c r="F12" s="171">
        <f>'стоматология территориальная'!F12+'стоматология консультативная'!F12+'стоматология мобильная'!F12</f>
        <v>0</v>
      </c>
      <c r="G12" s="171">
        <f>'стоматология территориальная'!G12+'стоматология консультативная'!G12+'стоматология мобильная'!G12</f>
        <v>1</v>
      </c>
      <c r="H12" s="177">
        <f t="shared" si="2"/>
        <v>1</v>
      </c>
    </row>
    <row r="13" spans="1:8" ht="24.95" customHeight="1">
      <c r="A13" s="186" t="s">
        <v>67</v>
      </c>
      <c r="B13" s="187" t="s">
        <v>68</v>
      </c>
      <c r="C13" s="171">
        <f>'стоматология территориальная'!C13+'стоматология консультативная'!C13+'стоматология мобильная'!C13</f>
        <v>0</v>
      </c>
      <c r="D13" s="171">
        <f>'стоматология территориальная'!D13+'стоматология консультативная'!D13+'стоматология мобильная'!D13</f>
        <v>0</v>
      </c>
      <c r="E13" s="177">
        <f t="shared" si="1"/>
        <v>0</v>
      </c>
      <c r="F13" s="171">
        <f>'стоматология территориальная'!F13+'стоматология консультативная'!F13+'стоматология мобильная'!F13</f>
        <v>0</v>
      </c>
      <c r="G13" s="171">
        <f>'стоматология территориальная'!G13+'стоматология консультативная'!G13+'стоматология мобильная'!G13</f>
        <v>1</v>
      </c>
      <c r="H13" s="177">
        <f t="shared" si="2"/>
        <v>1</v>
      </c>
    </row>
    <row r="14" spans="1:8" ht="24.95" customHeight="1">
      <c r="A14" s="186" t="s">
        <v>69</v>
      </c>
      <c r="B14" s="187" t="s">
        <v>70</v>
      </c>
      <c r="C14" s="171">
        <f>'стоматология территориальная'!C14+'стоматология консультативная'!C14+'стоматология мобильная'!C14</f>
        <v>0</v>
      </c>
      <c r="D14" s="171">
        <f>'стоматология территориальная'!D14+'стоматология консультативная'!D14+'стоматология мобильная'!D14</f>
        <v>0</v>
      </c>
      <c r="E14" s="177">
        <f t="shared" si="1"/>
        <v>0</v>
      </c>
      <c r="F14" s="171">
        <f>'стоматология территориальная'!F14+'стоматология консультативная'!F14+'стоматология мобильная'!F14</f>
        <v>0</v>
      </c>
      <c r="G14" s="171">
        <f>'стоматология территориальная'!G14+'стоматология консультативная'!G14+'стоматология мобильная'!G14</f>
        <v>1</v>
      </c>
      <c r="H14" s="177">
        <f t="shared" si="2"/>
        <v>1</v>
      </c>
    </row>
    <row r="15" spans="1:8" ht="24.95" customHeight="1">
      <c r="A15" s="186" t="s">
        <v>71</v>
      </c>
      <c r="B15" s="187" t="s">
        <v>179</v>
      </c>
      <c r="C15" s="171">
        <f>'стоматология территориальная'!C15+'стоматология консультативная'!C15+'стоматология мобильная'!C15</f>
        <v>0</v>
      </c>
      <c r="D15" s="171">
        <f>'стоматология территориальная'!D15+'стоматология консультативная'!D15+'стоматология мобильная'!D15</f>
        <v>0</v>
      </c>
      <c r="E15" s="177">
        <f t="shared" si="1"/>
        <v>0</v>
      </c>
      <c r="F15" s="171">
        <f>'стоматология территориальная'!F15+'стоматология консультативная'!F15+'стоматология мобильная'!F15</f>
        <v>0</v>
      </c>
      <c r="G15" s="171">
        <f>'стоматология территориальная'!G15+'стоматология консультативная'!G15+'стоматология мобильная'!G15</f>
        <v>1</v>
      </c>
      <c r="H15" s="177">
        <f t="shared" si="2"/>
        <v>1</v>
      </c>
    </row>
    <row r="16" spans="1:8" ht="24.95" customHeight="1">
      <c r="A16" s="186" t="s">
        <v>72</v>
      </c>
      <c r="B16" s="187" t="s">
        <v>216</v>
      </c>
      <c r="C16" s="171">
        <f>'стоматология территориальная'!C16+'стоматология консультативная'!C16+'стоматология мобильная'!C16</f>
        <v>0</v>
      </c>
      <c r="D16" s="171">
        <f>'стоматология территориальная'!D16+'стоматология консультативная'!D16+'стоматология мобильная'!D16</f>
        <v>0</v>
      </c>
      <c r="E16" s="177">
        <f t="shared" si="1"/>
        <v>0</v>
      </c>
      <c r="F16" s="171">
        <f>'стоматология территориальная'!F16+'стоматология консультативная'!F16+'стоматология мобильная'!F16</f>
        <v>0</v>
      </c>
      <c r="G16" s="171">
        <f>'стоматология территориальная'!G16+'стоматология консультативная'!G16+'стоматология мобильная'!G16</f>
        <v>25</v>
      </c>
      <c r="H16" s="177">
        <f t="shared" si="2"/>
        <v>25</v>
      </c>
    </row>
    <row r="17" spans="1:8" ht="24.95" customHeight="1">
      <c r="A17" s="186" t="s">
        <v>73</v>
      </c>
      <c r="B17" s="187" t="s">
        <v>74</v>
      </c>
      <c r="C17" s="171">
        <f>'стоматология территориальная'!C17+'стоматология консультативная'!C17+'стоматология мобильная'!C17</f>
        <v>0</v>
      </c>
      <c r="D17" s="171">
        <f>'стоматология территориальная'!D17+'стоматология консультативная'!D17+'стоматология мобильная'!D17</f>
        <v>0</v>
      </c>
      <c r="E17" s="177">
        <f t="shared" si="1"/>
        <v>0</v>
      </c>
      <c r="F17" s="171">
        <f>'стоматология территориальная'!F17+'стоматология консультативная'!F17+'стоматология мобильная'!F17</f>
        <v>0</v>
      </c>
      <c r="G17" s="171">
        <f>'стоматология территориальная'!G17+'стоматология консультативная'!G17+'стоматология мобильная'!G17</f>
        <v>8</v>
      </c>
      <c r="H17" s="177">
        <f t="shared" si="2"/>
        <v>8</v>
      </c>
    </row>
    <row r="18" spans="1:8" ht="24.95" customHeight="1">
      <c r="A18" s="186" t="s">
        <v>75</v>
      </c>
      <c r="B18" s="187" t="s">
        <v>76</v>
      </c>
      <c r="C18" s="171">
        <f>'стоматология территориальная'!C18+'стоматология консультативная'!C18+'стоматология мобильная'!C18</f>
        <v>0</v>
      </c>
      <c r="D18" s="171">
        <f>'стоматология территориальная'!D18+'стоматология консультативная'!D18+'стоматология мобильная'!D18</f>
        <v>0</v>
      </c>
      <c r="E18" s="177">
        <f t="shared" si="1"/>
        <v>0</v>
      </c>
      <c r="F18" s="171">
        <f>'стоматология территориальная'!F18+'стоматология консультативная'!F18+'стоматология мобильная'!F18</f>
        <v>0</v>
      </c>
      <c r="G18" s="171">
        <f>'стоматология территориальная'!G18+'стоматология консультативная'!G18+'стоматология мобильная'!G18</f>
        <v>8</v>
      </c>
      <c r="H18" s="177">
        <f t="shared" si="2"/>
        <v>8</v>
      </c>
    </row>
    <row r="19" spans="1:8" ht="24.95" customHeight="1">
      <c r="A19" s="186" t="s">
        <v>77</v>
      </c>
      <c r="B19" s="187" t="s">
        <v>78</v>
      </c>
      <c r="C19" s="171">
        <f>'стоматология территориальная'!C19+'стоматология консультативная'!C19+'стоматология мобильная'!C19</f>
        <v>0</v>
      </c>
      <c r="D19" s="171">
        <f>'стоматология территориальная'!D19+'стоматология консультативная'!D19+'стоматология мобильная'!D19</f>
        <v>0</v>
      </c>
      <c r="E19" s="177">
        <f t="shared" si="1"/>
        <v>0</v>
      </c>
      <c r="F19" s="171">
        <f>'стоматология территориальная'!F19+'стоматология консультативная'!F19+'стоматология мобильная'!F19</f>
        <v>0</v>
      </c>
      <c r="G19" s="171">
        <f>'стоматология территориальная'!G19+'стоматология консультативная'!G19+'стоматология мобильная'!G19</f>
        <v>1</v>
      </c>
      <c r="H19" s="177">
        <f t="shared" si="2"/>
        <v>1</v>
      </c>
    </row>
    <row r="20" spans="1:8" ht="24.95" customHeight="1">
      <c r="A20" s="186" t="s">
        <v>79</v>
      </c>
      <c r="B20" s="187" t="s">
        <v>80</v>
      </c>
      <c r="C20" s="171">
        <f>'стоматология территориальная'!C20+'стоматология консультативная'!C20+'стоматология мобильная'!C20</f>
        <v>0</v>
      </c>
      <c r="D20" s="171">
        <f>'стоматология территориальная'!D20+'стоматология консультативная'!D20+'стоматология мобильная'!D20</f>
        <v>0</v>
      </c>
      <c r="E20" s="177">
        <f t="shared" si="1"/>
        <v>0</v>
      </c>
      <c r="F20" s="171">
        <f>'стоматология территориальная'!F20+'стоматология консультативная'!F20+'стоматология мобильная'!F20</f>
        <v>0</v>
      </c>
      <c r="G20" s="171">
        <f>'стоматология территориальная'!G20+'стоматология консультативная'!G20+'стоматология мобильная'!G20</f>
        <v>25</v>
      </c>
      <c r="H20" s="177">
        <f t="shared" si="2"/>
        <v>25</v>
      </c>
    </row>
    <row r="21" spans="1:8" ht="24.95" customHeight="1" thickBot="1">
      <c r="A21" s="188" t="s">
        <v>81</v>
      </c>
      <c r="B21" s="189" t="s">
        <v>82</v>
      </c>
      <c r="C21" s="171">
        <f>'стоматология территориальная'!C21+'стоматология консультативная'!C21+'стоматология мобильная'!C21</f>
        <v>0</v>
      </c>
      <c r="D21" s="171">
        <f>'стоматология территориальная'!D21+'стоматология консультативная'!D21+'стоматология мобильная'!D21</f>
        <v>0</v>
      </c>
      <c r="E21" s="178">
        <f t="shared" si="1"/>
        <v>0</v>
      </c>
      <c r="F21" s="171">
        <f>'стоматология территориальная'!F21+'стоматология консультативная'!F21+'стоматология мобильная'!F21</f>
        <v>0</v>
      </c>
      <c r="G21" s="171">
        <f>'стоматология территориальная'!G21+'стоматология консультативная'!G21+'стоматология мобильная'!G21</f>
        <v>1</v>
      </c>
      <c r="H21" s="178">
        <f t="shared" si="2"/>
        <v>1</v>
      </c>
    </row>
    <row r="22" spans="1:8" s="191" customFormat="1" ht="24.95" customHeight="1" thickBot="1">
      <c r="A22" s="399" t="s">
        <v>230</v>
      </c>
      <c r="B22" s="400"/>
      <c r="C22" s="206">
        <f t="shared" ref="C22:H22" si="3">SUM(C23:C44)</f>
        <v>0</v>
      </c>
      <c r="D22" s="207">
        <f t="shared" si="3"/>
        <v>0</v>
      </c>
      <c r="E22" s="208">
        <f t="shared" si="3"/>
        <v>0</v>
      </c>
      <c r="F22" s="206">
        <f t="shared" si="3"/>
        <v>0</v>
      </c>
      <c r="G22" s="207">
        <f t="shared" si="3"/>
        <v>0</v>
      </c>
      <c r="H22" s="208">
        <f t="shared" si="3"/>
        <v>0</v>
      </c>
    </row>
    <row r="23" spans="1:8" ht="54.75" customHeight="1">
      <c r="A23" s="184" t="s">
        <v>178</v>
      </c>
      <c r="B23" s="185" t="s">
        <v>83</v>
      </c>
      <c r="C23" s="171">
        <f>'стоматология территориальная'!C23+'стоматология консультативная'!C23+'стоматология мобильная'!C23</f>
        <v>0</v>
      </c>
      <c r="D23" s="171">
        <f>'стоматология территориальная'!D23+'стоматология консультативная'!D23+'стоматология мобильная'!D23</f>
        <v>0</v>
      </c>
      <c r="E23" s="176">
        <f t="shared" si="1"/>
        <v>0</v>
      </c>
      <c r="F23" s="171">
        <f>'стоматология территориальная'!F23+'стоматология консультативная'!F23+'стоматология мобильная'!F23</f>
        <v>0</v>
      </c>
      <c r="G23" s="171">
        <f>'стоматология территориальная'!G23+'стоматология консультативная'!G23+'стоматология мобильная'!G23</f>
        <v>0</v>
      </c>
      <c r="H23" s="176">
        <f t="shared" ref="H23:H44" si="4">F23+G23</f>
        <v>0</v>
      </c>
    </row>
    <row r="24" spans="1:8" ht="24.95" customHeight="1">
      <c r="A24" s="186" t="s">
        <v>84</v>
      </c>
      <c r="B24" s="187" t="s">
        <v>85</v>
      </c>
      <c r="C24" s="171">
        <f>'стоматология территориальная'!C24+'стоматология консультативная'!C24+'стоматология мобильная'!C24</f>
        <v>0</v>
      </c>
      <c r="D24" s="171">
        <f>'стоматология территориальная'!D24+'стоматология консультативная'!D24+'стоматология мобильная'!D24</f>
        <v>0</v>
      </c>
      <c r="E24" s="177">
        <f t="shared" si="1"/>
        <v>0</v>
      </c>
      <c r="F24" s="171">
        <f>'стоматология территориальная'!F24+'стоматология консультативная'!F24+'стоматология мобильная'!F24</f>
        <v>0</v>
      </c>
      <c r="G24" s="171">
        <f>'стоматология территориальная'!G24+'стоматология консультативная'!G24+'стоматология мобильная'!G24</f>
        <v>0</v>
      </c>
      <c r="H24" s="177">
        <f t="shared" si="4"/>
        <v>0</v>
      </c>
    </row>
    <row r="25" spans="1:8" ht="24.95" customHeight="1">
      <c r="A25" s="186" t="s">
        <v>180</v>
      </c>
      <c r="B25" s="187" t="s">
        <v>86</v>
      </c>
      <c r="C25" s="171">
        <f>'стоматология территориальная'!C25+'стоматология консультативная'!C25+'стоматология мобильная'!C25</f>
        <v>0</v>
      </c>
      <c r="D25" s="171">
        <f>'стоматология территориальная'!D25+'стоматология консультативная'!D25+'стоматология мобильная'!D25</f>
        <v>0</v>
      </c>
      <c r="E25" s="177">
        <f t="shared" si="1"/>
        <v>0</v>
      </c>
      <c r="F25" s="171">
        <f>'стоматология территориальная'!F25+'стоматология консультативная'!F25+'стоматология мобильная'!F25</f>
        <v>0</v>
      </c>
      <c r="G25" s="171">
        <f>'стоматология территориальная'!G25+'стоматология консультативная'!G25+'стоматология мобильная'!G25</f>
        <v>0</v>
      </c>
      <c r="H25" s="177">
        <f t="shared" si="4"/>
        <v>0</v>
      </c>
    </row>
    <row r="26" spans="1:8" ht="36.75" customHeight="1">
      <c r="A26" s="186" t="s">
        <v>87</v>
      </c>
      <c r="B26" s="187" t="s">
        <v>88</v>
      </c>
      <c r="C26" s="171">
        <f>'стоматология территориальная'!C26+'стоматология консультативная'!C26+'стоматология мобильная'!C26</f>
        <v>0</v>
      </c>
      <c r="D26" s="171">
        <f>'стоматология территориальная'!D26+'стоматология консультативная'!D26+'стоматология мобильная'!D26</f>
        <v>0</v>
      </c>
      <c r="E26" s="177">
        <f t="shared" si="1"/>
        <v>0</v>
      </c>
      <c r="F26" s="171">
        <f>'стоматология территориальная'!F26+'стоматология консультативная'!F26+'стоматология мобильная'!F26</f>
        <v>0</v>
      </c>
      <c r="G26" s="171">
        <f>'стоматология территориальная'!G26+'стоматология консультативная'!G26+'стоматология мобильная'!G26</f>
        <v>0</v>
      </c>
      <c r="H26" s="177">
        <f t="shared" si="4"/>
        <v>0</v>
      </c>
    </row>
    <row r="27" spans="1:8" ht="40.5" customHeight="1">
      <c r="A27" s="186" t="s">
        <v>89</v>
      </c>
      <c r="B27" s="187" t="s">
        <v>90</v>
      </c>
      <c r="C27" s="171">
        <f>'стоматология территориальная'!C27+'стоматология консультативная'!C27+'стоматология мобильная'!C27</f>
        <v>0</v>
      </c>
      <c r="D27" s="171">
        <f>'стоматология территориальная'!D27+'стоматология консультативная'!D27+'стоматология мобильная'!D27</f>
        <v>0</v>
      </c>
      <c r="E27" s="177">
        <f t="shared" si="1"/>
        <v>0</v>
      </c>
      <c r="F27" s="171">
        <f>'стоматология территориальная'!F27+'стоматология консультативная'!F27+'стоматология мобильная'!F27</f>
        <v>0</v>
      </c>
      <c r="G27" s="171">
        <f>'стоматология территориальная'!G27+'стоматология консультативная'!G27+'стоматология мобильная'!G27</f>
        <v>0</v>
      </c>
      <c r="H27" s="177">
        <f t="shared" si="4"/>
        <v>0</v>
      </c>
    </row>
    <row r="28" spans="1:8" ht="24.95" customHeight="1">
      <c r="A28" s="186" t="s">
        <v>91</v>
      </c>
      <c r="B28" s="187" t="s">
        <v>92</v>
      </c>
      <c r="C28" s="171">
        <f>'стоматология территориальная'!C28+'стоматология консультативная'!C28+'стоматология мобильная'!C28</f>
        <v>0</v>
      </c>
      <c r="D28" s="171">
        <f>'стоматология территориальная'!D28+'стоматология консультативная'!D28+'стоматология мобильная'!D28</f>
        <v>0</v>
      </c>
      <c r="E28" s="177">
        <f t="shared" si="1"/>
        <v>0</v>
      </c>
      <c r="F28" s="171">
        <f>'стоматология территориальная'!F28+'стоматология консультативная'!F28+'стоматология мобильная'!F28</f>
        <v>0</v>
      </c>
      <c r="G28" s="171">
        <f>'стоматология территориальная'!G28+'стоматология консультативная'!G28+'стоматология мобильная'!G28</f>
        <v>0</v>
      </c>
      <c r="H28" s="177">
        <f t="shared" si="4"/>
        <v>0</v>
      </c>
    </row>
    <row r="29" spans="1:8" ht="24.95" customHeight="1">
      <c r="A29" s="186" t="s">
        <v>93</v>
      </c>
      <c r="B29" s="187" t="s">
        <v>94</v>
      </c>
      <c r="C29" s="171">
        <f>'стоматология территориальная'!C29+'стоматология консультативная'!C29+'стоматология мобильная'!C29</f>
        <v>0</v>
      </c>
      <c r="D29" s="171">
        <f>'стоматология территориальная'!D29+'стоматология консультативная'!D29+'стоматология мобильная'!D29</f>
        <v>0</v>
      </c>
      <c r="E29" s="177">
        <f t="shared" si="1"/>
        <v>0</v>
      </c>
      <c r="F29" s="171">
        <f>'стоматология территориальная'!F29+'стоматология консультативная'!F29+'стоматология мобильная'!F29</f>
        <v>0</v>
      </c>
      <c r="G29" s="171">
        <f>'стоматология территориальная'!G29+'стоматология консультативная'!G29+'стоматология мобильная'!G29</f>
        <v>0</v>
      </c>
      <c r="H29" s="177">
        <f t="shared" si="4"/>
        <v>0</v>
      </c>
    </row>
    <row r="30" spans="1:8" ht="24.95" customHeight="1">
      <c r="A30" s="186" t="s">
        <v>95</v>
      </c>
      <c r="B30" s="187" t="s">
        <v>96</v>
      </c>
      <c r="C30" s="171">
        <f>'стоматология территориальная'!C30+'стоматология консультативная'!C30+'стоматология мобильная'!C30</f>
        <v>0</v>
      </c>
      <c r="D30" s="171">
        <f>'стоматология территориальная'!D30+'стоматология консультативная'!D30+'стоматология мобильная'!D30</f>
        <v>0</v>
      </c>
      <c r="E30" s="177">
        <f t="shared" si="1"/>
        <v>0</v>
      </c>
      <c r="F30" s="171">
        <f>'стоматология территориальная'!F30+'стоматология консультативная'!F30+'стоматология мобильная'!F30</f>
        <v>0</v>
      </c>
      <c r="G30" s="171">
        <f>'стоматология территориальная'!G30+'стоматология консультативная'!G30+'стоматология мобильная'!G30</f>
        <v>0</v>
      </c>
      <c r="H30" s="177">
        <f t="shared" si="4"/>
        <v>0</v>
      </c>
    </row>
    <row r="31" spans="1:8" ht="24.95" customHeight="1">
      <c r="A31" s="186" t="s">
        <v>97</v>
      </c>
      <c r="B31" s="187" t="s">
        <v>98</v>
      </c>
      <c r="C31" s="171">
        <f>'стоматология территориальная'!C31+'стоматология консультативная'!C31+'стоматология мобильная'!C31</f>
        <v>0</v>
      </c>
      <c r="D31" s="171">
        <f>'стоматология территориальная'!D31+'стоматология консультативная'!D31+'стоматология мобильная'!D31</f>
        <v>0</v>
      </c>
      <c r="E31" s="177">
        <f t="shared" si="1"/>
        <v>0</v>
      </c>
      <c r="F31" s="171">
        <f>'стоматология территориальная'!F31+'стоматология консультативная'!F31+'стоматология мобильная'!F31</f>
        <v>0</v>
      </c>
      <c r="G31" s="171">
        <f>'стоматология территориальная'!G31+'стоматология консультативная'!G31+'стоматология мобильная'!G31</f>
        <v>0</v>
      </c>
      <c r="H31" s="177">
        <f t="shared" si="4"/>
        <v>0</v>
      </c>
    </row>
    <row r="32" spans="1:8" ht="24.95" customHeight="1">
      <c r="A32" s="186" t="s">
        <v>99</v>
      </c>
      <c r="B32" s="187" t="s">
        <v>100</v>
      </c>
      <c r="C32" s="171">
        <f>'стоматология территориальная'!C32+'стоматология консультативная'!C32+'стоматология мобильная'!C32</f>
        <v>0</v>
      </c>
      <c r="D32" s="171">
        <f>'стоматология территориальная'!D32+'стоматология консультативная'!D32+'стоматология мобильная'!D32</f>
        <v>0</v>
      </c>
      <c r="E32" s="177">
        <f t="shared" si="1"/>
        <v>0</v>
      </c>
      <c r="F32" s="171">
        <f>'стоматология территориальная'!F32+'стоматология консультативная'!F32+'стоматология мобильная'!F32</f>
        <v>0</v>
      </c>
      <c r="G32" s="171">
        <f>'стоматология территориальная'!G32+'стоматология консультативная'!G32+'стоматология мобильная'!G32</f>
        <v>0</v>
      </c>
      <c r="H32" s="177">
        <f t="shared" si="4"/>
        <v>0</v>
      </c>
    </row>
    <row r="33" spans="1:8" ht="38.25" customHeight="1">
      <c r="A33" s="186" t="s">
        <v>101</v>
      </c>
      <c r="B33" s="187" t="s">
        <v>102</v>
      </c>
      <c r="C33" s="171">
        <f>'стоматология территориальная'!C33+'стоматология консультативная'!C33+'стоматология мобильная'!C33</f>
        <v>0</v>
      </c>
      <c r="D33" s="171">
        <f>'стоматология территориальная'!D33+'стоматология консультативная'!D33+'стоматология мобильная'!D33</f>
        <v>0</v>
      </c>
      <c r="E33" s="177">
        <f t="shared" si="1"/>
        <v>0</v>
      </c>
      <c r="F33" s="171">
        <f>'стоматология территориальная'!F33+'стоматология консультативная'!F33+'стоматология мобильная'!F33</f>
        <v>0</v>
      </c>
      <c r="G33" s="171">
        <f>'стоматология территориальная'!G33+'стоматология консультативная'!G33+'стоматология мобильная'!G33</f>
        <v>0</v>
      </c>
      <c r="H33" s="177">
        <f t="shared" si="4"/>
        <v>0</v>
      </c>
    </row>
    <row r="34" spans="1:8" ht="24.95" customHeight="1">
      <c r="A34" s="186" t="s">
        <v>103</v>
      </c>
      <c r="B34" s="187" t="s">
        <v>104</v>
      </c>
      <c r="C34" s="171">
        <f>'стоматология территориальная'!C34+'стоматология консультативная'!C34+'стоматология мобильная'!C34</f>
        <v>0</v>
      </c>
      <c r="D34" s="171">
        <f>'стоматология территориальная'!D34+'стоматология консультативная'!D34+'стоматология мобильная'!D34</f>
        <v>0</v>
      </c>
      <c r="E34" s="177">
        <f t="shared" si="1"/>
        <v>0</v>
      </c>
      <c r="F34" s="171">
        <f>'стоматология территориальная'!F34+'стоматология консультативная'!F34+'стоматология мобильная'!F34</f>
        <v>0</v>
      </c>
      <c r="G34" s="171">
        <f>'стоматология территориальная'!G34+'стоматология консультативная'!G34+'стоматология мобильная'!G34</f>
        <v>0</v>
      </c>
      <c r="H34" s="177">
        <f t="shared" si="4"/>
        <v>0</v>
      </c>
    </row>
    <row r="35" spans="1:8" ht="24.95" customHeight="1">
      <c r="A35" s="186" t="s">
        <v>105</v>
      </c>
      <c r="B35" s="187" t="s">
        <v>106</v>
      </c>
      <c r="C35" s="171">
        <f>'стоматология территориальная'!C35+'стоматология консультативная'!C35+'стоматология мобильная'!C35</f>
        <v>0</v>
      </c>
      <c r="D35" s="171">
        <f>'стоматология территориальная'!D35+'стоматология консультативная'!D35+'стоматология мобильная'!D35</f>
        <v>0</v>
      </c>
      <c r="E35" s="177">
        <f t="shared" si="1"/>
        <v>0</v>
      </c>
      <c r="F35" s="171">
        <f>'стоматология территориальная'!F35+'стоматология консультативная'!F35+'стоматология мобильная'!F35</f>
        <v>0</v>
      </c>
      <c r="G35" s="171">
        <f>'стоматология территориальная'!G35+'стоматология консультативная'!G35+'стоматология мобильная'!G35</f>
        <v>0</v>
      </c>
      <c r="H35" s="177">
        <f t="shared" si="4"/>
        <v>0</v>
      </c>
    </row>
    <row r="36" spans="1:8" ht="24.95" customHeight="1">
      <c r="A36" s="186" t="s">
        <v>107</v>
      </c>
      <c r="B36" s="187" t="s">
        <v>108</v>
      </c>
      <c r="C36" s="171">
        <f>'стоматология территориальная'!C36+'стоматология консультативная'!C36+'стоматология мобильная'!C36</f>
        <v>0</v>
      </c>
      <c r="D36" s="171">
        <f>'стоматология территориальная'!D36+'стоматология консультативная'!D36+'стоматология мобильная'!D36</f>
        <v>0</v>
      </c>
      <c r="E36" s="177">
        <f t="shared" si="1"/>
        <v>0</v>
      </c>
      <c r="F36" s="171">
        <f>'стоматология территориальная'!F36+'стоматология консультативная'!F36+'стоматология мобильная'!F36</f>
        <v>0</v>
      </c>
      <c r="G36" s="171">
        <f>'стоматология территориальная'!G36+'стоматология консультативная'!G36+'стоматология мобильная'!G36</f>
        <v>0</v>
      </c>
      <c r="H36" s="177">
        <f t="shared" si="4"/>
        <v>0</v>
      </c>
    </row>
    <row r="37" spans="1:8" ht="24.95" customHeight="1">
      <c r="A37" s="186" t="s">
        <v>109</v>
      </c>
      <c r="B37" s="187" t="s">
        <v>110</v>
      </c>
      <c r="C37" s="171">
        <f>'стоматология территориальная'!C37+'стоматология консультативная'!C37+'стоматология мобильная'!C37</f>
        <v>0</v>
      </c>
      <c r="D37" s="171">
        <f>'стоматология территориальная'!D37+'стоматология консультативная'!D37+'стоматология мобильная'!D37</f>
        <v>0</v>
      </c>
      <c r="E37" s="177">
        <f t="shared" si="1"/>
        <v>0</v>
      </c>
      <c r="F37" s="171">
        <f>'стоматология территориальная'!F37+'стоматология консультативная'!F37+'стоматология мобильная'!F37</f>
        <v>0</v>
      </c>
      <c r="G37" s="171">
        <f>'стоматология территориальная'!G37+'стоматология консультативная'!G37+'стоматология мобильная'!G37</f>
        <v>0</v>
      </c>
      <c r="H37" s="177">
        <f t="shared" si="4"/>
        <v>0</v>
      </c>
    </row>
    <row r="38" spans="1:8" ht="24.95" customHeight="1">
      <c r="A38" s="186" t="s">
        <v>111</v>
      </c>
      <c r="B38" s="187" t="s">
        <v>112</v>
      </c>
      <c r="C38" s="171">
        <f>'стоматология территориальная'!C38+'стоматология консультативная'!C38+'стоматология мобильная'!C38</f>
        <v>0</v>
      </c>
      <c r="D38" s="171">
        <f>'стоматология территориальная'!D38+'стоматология консультативная'!D38+'стоматология мобильная'!D38</f>
        <v>0</v>
      </c>
      <c r="E38" s="177">
        <f t="shared" si="1"/>
        <v>0</v>
      </c>
      <c r="F38" s="171">
        <f>'стоматология территориальная'!F38+'стоматология консультативная'!F38+'стоматология мобильная'!F38</f>
        <v>0</v>
      </c>
      <c r="G38" s="171">
        <f>'стоматология территориальная'!G38+'стоматология консультативная'!G38+'стоматология мобильная'!G38</f>
        <v>0</v>
      </c>
      <c r="H38" s="177">
        <f t="shared" si="4"/>
        <v>0</v>
      </c>
    </row>
    <row r="39" spans="1:8" ht="39" customHeight="1">
      <c r="A39" s="186" t="s">
        <v>113</v>
      </c>
      <c r="B39" s="187" t="s">
        <v>114</v>
      </c>
      <c r="C39" s="171">
        <f>'стоматология территориальная'!C39+'стоматология консультативная'!C39+'стоматология мобильная'!C39</f>
        <v>0</v>
      </c>
      <c r="D39" s="171">
        <f>'стоматология территориальная'!D39+'стоматология консультативная'!D39+'стоматология мобильная'!D39</f>
        <v>0</v>
      </c>
      <c r="E39" s="177">
        <f t="shared" si="1"/>
        <v>0</v>
      </c>
      <c r="F39" s="171">
        <f>'стоматология территориальная'!F39+'стоматология консультативная'!F39+'стоматология мобильная'!F39</f>
        <v>0</v>
      </c>
      <c r="G39" s="171">
        <f>'стоматология территориальная'!G39+'стоматология консультативная'!G39+'стоматология мобильная'!G39</f>
        <v>0</v>
      </c>
      <c r="H39" s="177">
        <f t="shared" si="4"/>
        <v>0</v>
      </c>
    </row>
    <row r="40" spans="1:8" ht="40.5" customHeight="1">
      <c r="A40" s="186" t="s">
        <v>115</v>
      </c>
      <c r="B40" s="187" t="s">
        <v>116</v>
      </c>
      <c r="C40" s="171">
        <f>'стоматология территориальная'!C40+'стоматология консультативная'!C40+'стоматология мобильная'!C40</f>
        <v>0</v>
      </c>
      <c r="D40" s="171">
        <f>'стоматология территориальная'!D40+'стоматология консультативная'!D40+'стоматология мобильная'!D40</f>
        <v>0</v>
      </c>
      <c r="E40" s="177">
        <f t="shared" si="1"/>
        <v>0</v>
      </c>
      <c r="F40" s="171">
        <f>'стоматология территориальная'!F40+'стоматология консультативная'!F40+'стоматология мобильная'!F40</f>
        <v>0</v>
      </c>
      <c r="G40" s="171">
        <f>'стоматология территориальная'!G40+'стоматология консультативная'!G40+'стоматология мобильная'!G40</f>
        <v>0</v>
      </c>
      <c r="H40" s="177">
        <f t="shared" si="4"/>
        <v>0</v>
      </c>
    </row>
    <row r="41" spans="1:8" ht="39.75" customHeight="1">
      <c r="A41" s="186" t="s">
        <v>117</v>
      </c>
      <c r="B41" s="187" t="s">
        <v>118</v>
      </c>
      <c r="C41" s="171">
        <f>'стоматология территориальная'!C41+'стоматология консультативная'!C41+'стоматология мобильная'!C41</f>
        <v>0</v>
      </c>
      <c r="D41" s="171">
        <f>'стоматология территориальная'!D41+'стоматология консультативная'!D41+'стоматология мобильная'!D41</f>
        <v>0</v>
      </c>
      <c r="E41" s="177">
        <f t="shared" si="1"/>
        <v>0</v>
      </c>
      <c r="F41" s="171">
        <f>'стоматология территориальная'!F41+'стоматология консультативная'!F41+'стоматология мобильная'!F41</f>
        <v>0</v>
      </c>
      <c r="G41" s="171">
        <f>'стоматология территориальная'!G41+'стоматология консультативная'!G41+'стоматология мобильная'!G41</f>
        <v>0</v>
      </c>
      <c r="H41" s="177">
        <f t="shared" si="4"/>
        <v>0</v>
      </c>
    </row>
    <row r="42" spans="1:8" ht="24.95" customHeight="1">
      <c r="A42" s="186" t="s">
        <v>119</v>
      </c>
      <c r="B42" s="187" t="s">
        <v>120</v>
      </c>
      <c r="C42" s="171">
        <f>'стоматология территориальная'!C42+'стоматология консультативная'!C42+'стоматология мобильная'!C42</f>
        <v>0</v>
      </c>
      <c r="D42" s="171">
        <f>'стоматология территориальная'!D42+'стоматология консультативная'!D42+'стоматология мобильная'!D42</f>
        <v>0</v>
      </c>
      <c r="E42" s="177">
        <f t="shared" si="1"/>
        <v>0</v>
      </c>
      <c r="F42" s="171">
        <f>'стоматология территориальная'!F42+'стоматология консультативная'!F42+'стоматология мобильная'!F42</f>
        <v>0</v>
      </c>
      <c r="G42" s="171">
        <f>'стоматология территориальная'!G42+'стоматология консультативная'!G42+'стоматология мобильная'!G42</f>
        <v>0</v>
      </c>
      <c r="H42" s="177">
        <f t="shared" si="4"/>
        <v>0</v>
      </c>
    </row>
    <row r="43" spans="1:8" ht="24.95" customHeight="1">
      <c r="A43" s="186" t="s">
        <v>121</v>
      </c>
      <c r="B43" s="187" t="s">
        <v>122</v>
      </c>
      <c r="C43" s="171">
        <f>'стоматология территориальная'!C43+'стоматология консультативная'!C43+'стоматология мобильная'!C43</f>
        <v>0</v>
      </c>
      <c r="D43" s="171">
        <f>'стоматология территориальная'!D43+'стоматология консультативная'!D43+'стоматология мобильная'!D43</f>
        <v>0</v>
      </c>
      <c r="E43" s="177">
        <f t="shared" si="1"/>
        <v>0</v>
      </c>
      <c r="F43" s="171">
        <f>'стоматология территориальная'!F43+'стоматология консультативная'!F43+'стоматология мобильная'!F43</f>
        <v>0</v>
      </c>
      <c r="G43" s="171">
        <f>'стоматология территориальная'!G43+'стоматология консультативная'!G43+'стоматология мобильная'!G43</f>
        <v>0</v>
      </c>
      <c r="H43" s="177">
        <f t="shared" si="4"/>
        <v>0</v>
      </c>
    </row>
    <row r="44" spans="1:8" ht="24.95" customHeight="1" thickBot="1">
      <c r="A44" s="188" t="s">
        <v>123</v>
      </c>
      <c r="B44" s="189" t="s">
        <v>124</v>
      </c>
      <c r="C44" s="171">
        <f>'стоматология территориальная'!C44+'стоматология консультативная'!C44+'стоматология мобильная'!C44</f>
        <v>0</v>
      </c>
      <c r="D44" s="171">
        <f>'стоматология территориальная'!D44+'стоматология консультативная'!D44+'стоматология мобильная'!D44</f>
        <v>0</v>
      </c>
      <c r="E44" s="178">
        <f t="shared" si="1"/>
        <v>0</v>
      </c>
      <c r="F44" s="171">
        <f>'стоматология территориальная'!F44+'стоматология консультативная'!F44+'стоматология мобильная'!F44</f>
        <v>0</v>
      </c>
      <c r="G44" s="171">
        <f>'стоматология территориальная'!G44+'стоматология консультативная'!G44+'стоматология мобильная'!G44</f>
        <v>0</v>
      </c>
      <c r="H44" s="178">
        <f t="shared" si="4"/>
        <v>0</v>
      </c>
    </row>
    <row r="45" spans="1:8" s="191" customFormat="1" ht="24.95" customHeight="1" thickBot="1">
      <c r="A45" s="399" t="s">
        <v>231</v>
      </c>
      <c r="B45" s="400"/>
      <c r="C45" s="206">
        <f t="shared" ref="C45:H45" si="5">SUM(C46:C67)</f>
        <v>0</v>
      </c>
      <c r="D45" s="207">
        <f t="shared" si="5"/>
        <v>0</v>
      </c>
      <c r="E45" s="208">
        <f t="shared" si="5"/>
        <v>0</v>
      </c>
      <c r="F45" s="206">
        <f t="shared" si="5"/>
        <v>0</v>
      </c>
      <c r="G45" s="207">
        <f t="shared" si="5"/>
        <v>0</v>
      </c>
      <c r="H45" s="208">
        <f t="shared" si="5"/>
        <v>0</v>
      </c>
    </row>
    <row r="46" spans="1:8" ht="30" customHeight="1">
      <c r="A46" s="184" t="s">
        <v>125</v>
      </c>
      <c r="B46" s="185" t="s">
        <v>126</v>
      </c>
      <c r="C46" s="171">
        <f>'стоматология территориальная'!C46+'стоматология консультативная'!C46+'стоматология мобильная'!C46</f>
        <v>0</v>
      </c>
      <c r="D46" s="171">
        <f>'стоматология территориальная'!D46+'стоматология консультативная'!D46+'стоматология мобильная'!D46</f>
        <v>0</v>
      </c>
      <c r="E46" s="176">
        <f t="shared" si="1"/>
        <v>0</v>
      </c>
      <c r="F46" s="171">
        <f>'стоматология территориальная'!F46+'стоматология консультативная'!F46+'стоматология мобильная'!F46</f>
        <v>0</v>
      </c>
      <c r="G46" s="171">
        <f>'стоматология территориальная'!G46+'стоматология консультативная'!G46+'стоматология мобильная'!G46</f>
        <v>0</v>
      </c>
      <c r="H46" s="176">
        <f t="shared" ref="H46:H67" si="6">F46+G46</f>
        <v>0</v>
      </c>
    </row>
    <row r="47" spans="1:8" ht="30" customHeight="1">
      <c r="A47" s="186" t="s">
        <v>127</v>
      </c>
      <c r="B47" s="187" t="s">
        <v>128</v>
      </c>
      <c r="C47" s="171">
        <f>'стоматология территориальная'!C47+'стоматология консультативная'!C47+'стоматология мобильная'!C47</f>
        <v>0</v>
      </c>
      <c r="D47" s="171">
        <f>'стоматология территориальная'!D47+'стоматология консультативная'!D47+'стоматология мобильная'!D47</f>
        <v>0</v>
      </c>
      <c r="E47" s="177">
        <f t="shared" si="1"/>
        <v>0</v>
      </c>
      <c r="F47" s="171">
        <f>'стоматология территориальная'!F47+'стоматология консультативная'!F47+'стоматология мобильная'!F47</f>
        <v>0</v>
      </c>
      <c r="G47" s="171">
        <f>'стоматология территориальная'!G47+'стоматология консультативная'!G47+'стоматология мобильная'!G47</f>
        <v>0</v>
      </c>
      <c r="H47" s="177">
        <f t="shared" si="6"/>
        <v>0</v>
      </c>
    </row>
    <row r="48" spans="1:8" ht="30" customHeight="1">
      <c r="A48" s="186" t="s">
        <v>129</v>
      </c>
      <c r="B48" s="187" t="s">
        <v>130</v>
      </c>
      <c r="C48" s="171">
        <f>'стоматология территориальная'!C48+'стоматология консультативная'!C48+'стоматология мобильная'!C48</f>
        <v>0</v>
      </c>
      <c r="D48" s="171">
        <f>'стоматология территориальная'!D48+'стоматология консультативная'!D48+'стоматология мобильная'!D48</f>
        <v>0</v>
      </c>
      <c r="E48" s="177">
        <f t="shared" si="1"/>
        <v>0</v>
      </c>
      <c r="F48" s="171">
        <f>'стоматология территориальная'!F48+'стоматология консультативная'!F48+'стоматология мобильная'!F48</f>
        <v>0</v>
      </c>
      <c r="G48" s="171">
        <f>'стоматология территориальная'!G48+'стоматология консультативная'!G48+'стоматология мобильная'!G48</f>
        <v>0</v>
      </c>
      <c r="H48" s="177">
        <f t="shared" si="6"/>
        <v>0</v>
      </c>
    </row>
    <row r="49" spans="1:8" ht="30" customHeight="1">
      <c r="A49" s="186" t="s">
        <v>131</v>
      </c>
      <c r="B49" s="187" t="s">
        <v>132</v>
      </c>
      <c r="C49" s="171">
        <f>'стоматология территориальная'!C49+'стоматология консультативная'!C49+'стоматология мобильная'!C49</f>
        <v>0</v>
      </c>
      <c r="D49" s="171">
        <f>'стоматология территориальная'!D49+'стоматология консультативная'!D49+'стоматология мобильная'!D49</f>
        <v>0</v>
      </c>
      <c r="E49" s="177">
        <f t="shared" si="1"/>
        <v>0</v>
      </c>
      <c r="F49" s="171">
        <f>'стоматология территориальная'!F49+'стоматология консультативная'!F49+'стоматология мобильная'!F49</f>
        <v>0</v>
      </c>
      <c r="G49" s="171">
        <f>'стоматология территориальная'!G49+'стоматология консультативная'!G49+'стоматология мобильная'!G49</f>
        <v>0</v>
      </c>
      <c r="H49" s="177">
        <f t="shared" si="6"/>
        <v>0</v>
      </c>
    </row>
    <row r="50" spans="1:8" ht="30" customHeight="1">
      <c r="A50" s="186" t="s">
        <v>133</v>
      </c>
      <c r="B50" s="187" t="s">
        <v>134</v>
      </c>
      <c r="C50" s="171">
        <f>'стоматология территориальная'!C50+'стоматология консультативная'!C50+'стоматология мобильная'!C50</f>
        <v>0</v>
      </c>
      <c r="D50" s="171">
        <f>'стоматология территориальная'!D50+'стоматология консультативная'!D50+'стоматология мобильная'!D50</f>
        <v>0</v>
      </c>
      <c r="E50" s="177">
        <f t="shared" si="1"/>
        <v>0</v>
      </c>
      <c r="F50" s="171">
        <f>'стоматология территориальная'!F50+'стоматология консультативная'!F50+'стоматология мобильная'!F50</f>
        <v>0</v>
      </c>
      <c r="G50" s="171">
        <f>'стоматология территориальная'!G50+'стоматология консультативная'!G50+'стоматология мобильная'!G50</f>
        <v>0</v>
      </c>
      <c r="H50" s="177">
        <f t="shared" si="6"/>
        <v>0</v>
      </c>
    </row>
    <row r="51" spans="1:8" ht="30" customHeight="1">
      <c r="A51" s="186" t="s">
        <v>135</v>
      </c>
      <c r="B51" s="187" t="s">
        <v>136</v>
      </c>
      <c r="C51" s="171">
        <f>'стоматология территориальная'!C51+'стоматология консультативная'!C51+'стоматология мобильная'!C51</f>
        <v>0</v>
      </c>
      <c r="D51" s="171">
        <f>'стоматология территориальная'!D51+'стоматология консультативная'!D51+'стоматология мобильная'!D51</f>
        <v>0</v>
      </c>
      <c r="E51" s="177">
        <f t="shared" si="1"/>
        <v>0</v>
      </c>
      <c r="F51" s="171">
        <f>'стоматология территориальная'!F51+'стоматология консультативная'!F51+'стоматология мобильная'!F51</f>
        <v>0</v>
      </c>
      <c r="G51" s="171">
        <f>'стоматология территориальная'!G51+'стоматология консультативная'!G51+'стоматология мобильная'!G51</f>
        <v>0</v>
      </c>
      <c r="H51" s="177">
        <f t="shared" si="6"/>
        <v>0</v>
      </c>
    </row>
    <row r="52" spans="1:8" ht="30" customHeight="1">
      <c r="A52" s="186" t="s">
        <v>137</v>
      </c>
      <c r="B52" s="187" t="s">
        <v>138</v>
      </c>
      <c r="C52" s="171">
        <f>'стоматология территориальная'!C52+'стоматология консультативная'!C52+'стоматология мобильная'!C52</f>
        <v>0</v>
      </c>
      <c r="D52" s="171">
        <f>'стоматология территориальная'!D52+'стоматология консультативная'!D52+'стоматология мобильная'!D52</f>
        <v>0</v>
      </c>
      <c r="E52" s="177">
        <f t="shared" si="1"/>
        <v>0</v>
      </c>
      <c r="F52" s="171">
        <f>'стоматология территориальная'!F52+'стоматология консультативная'!F52+'стоматология мобильная'!F52</f>
        <v>0</v>
      </c>
      <c r="G52" s="171">
        <f>'стоматология территориальная'!G52+'стоматология консультативная'!G52+'стоматология мобильная'!G52</f>
        <v>0</v>
      </c>
      <c r="H52" s="177">
        <f t="shared" si="6"/>
        <v>0</v>
      </c>
    </row>
    <row r="53" spans="1:8" ht="30" customHeight="1">
      <c r="A53" s="186" t="s">
        <v>182</v>
      </c>
      <c r="B53" s="187" t="s">
        <v>139</v>
      </c>
      <c r="C53" s="171">
        <f>'стоматология территориальная'!C53+'стоматология консультативная'!C53+'стоматология мобильная'!C53</f>
        <v>0</v>
      </c>
      <c r="D53" s="171">
        <f>'стоматология территориальная'!D53+'стоматология консультативная'!D53+'стоматология мобильная'!D53</f>
        <v>0</v>
      </c>
      <c r="E53" s="177">
        <f t="shared" si="1"/>
        <v>0</v>
      </c>
      <c r="F53" s="171">
        <f>'стоматология территориальная'!F53+'стоматология консультативная'!F53+'стоматология мобильная'!F53</f>
        <v>0</v>
      </c>
      <c r="G53" s="171">
        <f>'стоматология территориальная'!G53+'стоматология консультативная'!G53+'стоматология мобильная'!G53</f>
        <v>0</v>
      </c>
      <c r="H53" s="177">
        <f t="shared" si="6"/>
        <v>0</v>
      </c>
    </row>
    <row r="54" spans="1:8" ht="30" customHeight="1">
      <c r="A54" s="186" t="s">
        <v>140</v>
      </c>
      <c r="B54" s="187" t="s">
        <v>141</v>
      </c>
      <c r="C54" s="171">
        <f>'стоматология территориальная'!C54+'стоматология консультативная'!C54+'стоматология мобильная'!C54</f>
        <v>0</v>
      </c>
      <c r="D54" s="171">
        <f>'стоматология территориальная'!D54+'стоматология консультативная'!D54+'стоматология мобильная'!D54</f>
        <v>0</v>
      </c>
      <c r="E54" s="177">
        <f t="shared" si="1"/>
        <v>0</v>
      </c>
      <c r="F54" s="171">
        <f>'стоматология территориальная'!F54+'стоматология консультативная'!F54+'стоматология мобильная'!F54</f>
        <v>0</v>
      </c>
      <c r="G54" s="171">
        <f>'стоматология территориальная'!G54+'стоматология консультативная'!G54+'стоматология мобильная'!G54</f>
        <v>0</v>
      </c>
      <c r="H54" s="177">
        <f t="shared" si="6"/>
        <v>0</v>
      </c>
    </row>
    <row r="55" spans="1:8" ht="30" customHeight="1">
      <c r="A55" s="186" t="s">
        <v>185</v>
      </c>
      <c r="B55" s="187" t="s">
        <v>142</v>
      </c>
      <c r="C55" s="171">
        <f>'стоматология территориальная'!C55+'стоматология консультативная'!C55+'стоматология мобильная'!C55</f>
        <v>0</v>
      </c>
      <c r="D55" s="171">
        <f>'стоматология территориальная'!D55+'стоматология консультативная'!D55+'стоматология мобильная'!D55</f>
        <v>0</v>
      </c>
      <c r="E55" s="177">
        <f t="shared" si="1"/>
        <v>0</v>
      </c>
      <c r="F55" s="171">
        <f>'стоматология территориальная'!F55+'стоматология консультативная'!F55+'стоматология мобильная'!F55</f>
        <v>0</v>
      </c>
      <c r="G55" s="171">
        <f>'стоматология территориальная'!G55+'стоматология консультативная'!G55+'стоматология мобильная'!G55</f>
        <v>0</v>
      </c>
      <c r="H55" s="177">
        <f t="shared" si="6"/>
        <v>0</v>
      </c>
    </row>
    <row r="56" spans="1:8" ht="30" customHeight="1">
      <c r="A56" s="186" t="s">
        <v>143</v>
      </c>
      <c r="B56" s="187" t="s">
        <v>144</v>
      </c>
      <c r="C56" s="171">
        <f>'стоматология территориальная'!C56+'стоматология консультативная'!C56+'стоматология мобильная'!C56</f>
        <v>0</v>
      </c>
      <c r="D56" s="171">
        <f>'стоматология территориальная'!D56+'стоматология консультативная'!D56+'стоматология мобильная'!D56</f>
        <v>0</v>
      </c>
      <c r="E56" s="177">
        <f t="shared" si="1"/>
        <v>0</v>
      </c>
      <c r="F56" s="171">
        <f>'стоматология территориальная'!F56+'стоматология консультативная'!F56+'стоматология мобильная'!F56</f>
        <v>0</v>
      </c>
      <c r="G56" s="171">
        <f>'стоматология территориальная'!G56+'стоматология консультативная'!G56+'стоматология мобильная'!G56</f>
        <v>0</v>
      </c>
      <c r="H56" s="177">
        <f t="shared" si="6"/>
        <v>0</v>
      </c>
    </row>
    <row r="57" spans="1:8" ht="30" customHeight="1">
      <c r="A57" s="186" t="s">
        <v>183</v>
      </c>
      <c r="B57" s="187" t="s">
        <v>145</v>
      </c>
      <c r="C57" s="171">
        <f>'стоматология территориальная'!C57+'стоматология консультативная'!C57+'стоматология мобильная'!C57</f>
        <v>0</v>
      </c>
      <c r="D57" s="171">
        <f>'стоматология территориальная'!D57+'стоматология консультативная'!D57+'стоматология мобильная'!D57</f>
        <v>0</v>
      </c>
      <c r="E57" s="177">
        <f t="shared" si="1"/>
        <v>0</v>
      </c>
      <c r="F57" s="171">
        <f>'стоматология территориальная'!F57+'стоматология консультативная'!F57+'стоматология мобильная'!F57</f>
        <v>0</v>
      </c>
      <c r="G57" s="171">
        <f>'стоматология территориальная'!G57+'стоматология консультативная'!G57+'стоматология мобильная'!G57</f>
        <v>0</v>
      </c>
      <c r="H57" s="177">
        <f t="shared" si="6"/>
        <v>0</v>
      </c>
    </row>
    <row r="58" spans="1:8" ht="30" customHeight="1">
      <c r="A58" s="186" t="s">
        <v>184</v>
      </c>
      <c r="B58" s="187" t="s">
        <v>146</v>
      </c>
      <c r="C58" s="171">
        <f>'стоматология территориальная'!C58+'стоматология консультативная'!C58+'стоматология мобильная'!C58</f>
        <v>0</v>
      </c>
      <c r="D58" s="171">
        <f>'стоматология территориальная'!D58+'стоматология консультативная'!D58+'стоматология мобильная'!D58</f>
        <v>0</v>
      </c>
      <c r="E58" s="177">
        <f t="shared" si="1"/>
        <v>0</v>
      </c>
      <c r="F58" s="171">
        <f>'стоматология территориальная'!F58+'стоматология консультативная'!F58+'стоматология мобильная'!F58</f>
        <v>0</v>
      </c>
      <c r="G58" s="171">
        <f>'стоматология территориальная'!G58+'стоматология консультативная'!G58+'стоматология мобильная'!G58</f>
        <v>0</v>
      </c>
      <c r="H58" s="177">
        <f t="shared" si="6"/>
        <v>0</v>
      </c>
    </row>
    <row r="59" spans="1:8" ht="30" customHeight="1">
      <c r="A59" s="186" t="s">
        <v>186</v>
      </c>
      <c r="B59" s="187" t="s">
        <v>147</v>
      </c>
      <c r="C59" s="171">
        <f>'стоматология территориальная'!C59+'стоматология консультативная'!C59+'стоматология мобильная'!C59</f>
        <v>0</v>
      </c>
      <c r="D59" s="171">
        <f>'стоматология территориальная'!D59+'стоматология консультативная'!D59+'стоматология мобильная'!D59</f>
        <v>0</v>
      </c>
      <c r="E59" s="177">
        <f t="shared" si="1"/>
        <v>0</v>
      </c>
      <c r="F59" s="171">
        <f>'стоматология территориальная'!F59+'стоматология консультативная'!F59+'стоматология мобильная'!F59</f>
        <v>0</v>
      </c>
      <c r="G59" s="171">
        <f>'стоматология территориальная'!G59+'стоматология консультативная'!G59+'стоматология мобильная'!G59</f>
        <v>0</v>
      </c>
      <c r="H59" s="177">
        <f t="shared" si="6"/>
        <v>0</v>
      </c>
    </row>
    <row r="60" spans="1:8" ht="30" customHeight="1">
      <c r="A60" s="186" t="s">
        <v>148</v>
      </c>
      <c r="B60" s="187" t="s">
        <v>149</v>
      </c>
      <c r="C60" s="171">
        <f>'стоматология территориальная'!C60+'стоматология консультативная'!C60+'стоматология мобильная'!C60</f>
        <v>0</v>
      </c>
      <c r="D60" s="171">
        <f>'стоматология территориальная'!D60+'стоматология консультативная'!D60+'стоматология мобильная'!D60</f>
        <v>0</v>
      </c>
      <c r="E60" s="177">
        <f t="shared" si="1"/>
        <v>0</v>
      </c>
      <c r="F60" s="171">
        <f>'стоматология территориальная'!F60+'стоматология консультативная'!F60+'стоматология мобильная'!F60</f>
        <v>0</v>
      </c>
      <c r="G60" s="171">
        <f>'стоматология территориальная'!G60+'стоматология консультативная'!G60+'стоматология мобильная'!G60</f>
        <v>0</v>
      </c>
      <c r="H60" s="177">
        <f t="shared" si="6"/>
        <v>0</v>
      </c>
    </row>
    <row r="61" spans="1:8" ht="30" customHeight="1">
      <c r="A61" s="186" t="s">
        <v>150</v>
      </c>
      <c r="B61" s="187" t="s">
        <v>151</v>
      </c>
      <c r="C61" s="171">
        <f>'стоматология территориальная'!C61+'стоматология консультативная'!C61+'стоматология мобильная'!C61</f>
        <v>0</v>
      </c>
      <c r="D61" s="171">
        <f>'стоматология территориальная'!D61+'стоматология консультативная'!D61+'стоматология мобильная'!D61</f>
        <v>0</v>
      </c>
      <c r="E61" s="177">
        <f t="shared" si="1"/>
        <v>0</v>
      </c>
      <c r="F61" s="171">
        <f>'стоматология территориальная'!F61+'стоматология консультативная'!F61+'стоматология мобильная'!F61</f>
        <v>0</v>
      </c>
      <c r="G61" s="171">
        <f>'стоматология территориальная'!G61+'стоматология консультативная'!G61+'стоматология мобильная'!G61</f>
        <v>0</v>
      </c>
      <c r="H61" s="177">
        <f t="shared" si="6"/>
        <v>0</v>
      </c>
    </row>
    <row r="62" spans="1:8" ht="30" customHeight="1">
      <c r="A62" s="186" t="s">
        <v>152</v>
      </c>
      <c r="B62" s="187" t="s">
        <v>153</v>
      </c>
      <c r="C62" s="171">
        <f>'стоматология территориальная'!C62+'стоматология консультативная'!C62+'стоматология мобильная'!C62</f>
        <v>0</v>
      </c>
      <c r="D62" s="171">
        <f>'стоматология территориальная'!D62+'стоматология консультативная'!D62+'стоматология мобильная'!D62</f>
        <v>0</v>
      </c>
      <c r="E62" s="177">
        <f t="shared" si="1"/>
        <v>0</v>
      </c>
      <c r="F62" s="171">
        <f>'стоматология территориальная'!F62+'стоматология консультативная'!F62+'стоматология мобильная'!F62</f>
        <v>0</v>
      </c>
      <c r="G62" s="171">
        <f>'стоматология территориальная'!G62+'стоматология консультативная'!G62+'стоматология мобильная'!G62</f>
        <v>0</v>
      </c>
      <c r="H62" s="177">
        <f t="shared" si="6"/>
        <v>0</v>
      </c>
    </row>
    <row r="63" spans="1:8" ht="30" customHeight="1">
      <c r="A63" s="186" t="s">
        <v>154</v>
      </c>
      <c r="B63" s="187" t="s">
        <v>155</v>
      </c>
      <c r="C63" s="171">
        <f>'стоматология территориальная'!C63+'стоматология консультативная'!C63+'стоматология мобильная'!C63</f>
        <v>0</v>
      </c>
      <c r="D63" s="171">
        <f>'стоматология территориальная'!D63+'стоматология консультативная'!D63+'стоматология мобильная'!D63</f>
        <v>0</v>
      </c>
      <c r="E63" s="177">
        <f t="shared" si="1"/>
        <v>0</v>
      </c>
      <c r="F63" s="171">
        <f>'стоматология территориальная'!F63+'стоматология консультативная'!F63+'стоматология мобильная'!F63</f>
        <v>0</v>
      </c>
      <c r="G63" s="171">
        <f>'стоматология территориальная'!G63+'стоматология консультативная'!G63+'стоматология мобильная'!G63</f>
        <v>0</v>
      </c>
      <c r="H63" s="177">
        <f t="shared" si="6"/>
        <v>0</v>
      </c>
    </row>
    <row r="64" spans="1:8" ht="30" customHeight="1">
      <c r="A64" s="186" t="s">
        <v>156</v>
      </c>
      <c r="B64" s="187" t="s">
        <v>157</v>
      </c>
      <c r="C64" s="171">
        <f>'стоматология территориальная'!C64+'стоматология консультативная'!C64+'стоматология мобильная'!C64</f>
        <v>0</v>
      </c>
      <c r="D64" s="171">
        <f>'стоматология территориальная'!D64+'стоматология консультативная'!D64+'стоматология мобильная'!D64</f>
        <v>0</v>
      </c>
      <c r="E64" s="177">
        <f t="shared" si="1"/>
        <v>0</v>
      </c>
      <c r="F64" s="171">
        <f>'стоматология территориальная'!F64+'стоматология консультативная'!F64+'стоматология мобильная'!F64</f>
        <v>0</v>
      </c>
      <c r="G64" s="171">
        <f>'стоматология территориальная'!G64+'стоматология консультативная'!G64+'стоматология мобильная'!G64</f>
        <v>0</v>
      </c>
      <c r="H64" s="177">
        <f t="shared" si="6"/>
        <v>0</v>
      </c>
    </row>
    <row r="65" spans="1:11" ht="30" customHeight="1">
      <c r="A65" s="186" t="s">
        <v>158</v>
      </c>
      <c r="B65" s="187" t="s">
        <v>159</v>
      </c>
      <c r="C65" s="171">
        <f>'стоматология территориальная'!C65+'стоматология консультативная'!C65+'стоматология мобильная'!C65</f>
        <v>0</v>
      </c>
      <c r="D65" s="171">
        <f>'стоматология территориальная'!D65+'стоматология консультативная'!D65+'стоматология мобильная'!D65</f>
        <v>0</v>
      </c>
      <c r="E65" s="177">
        <f t="shared" si="1"/>
        <v>0</v>
      </c>
      <c r="F65" s="171">
        <f>'стоматология территориальная'!F65+'стоматология консультативная'!F65+'стоматология мобильная'!F65</f>
        <v>0</v>
      </c>
      <c r="G65" s="171">
        <f>'стоматология территориальная'!G65+'стоматология консультативная'!G65+'стоматология мобильная'!G65</f>
        <v>0</v>
      </c>
      <c r="H65" s="177">
        <f t="shared" si="6"/>
        <v>0</v>
      </c>
    </row>
    <row r="66" spans="1:11" ht="30" customHeight="1">
      <c r="A66" s="186" t="s">
        <v>160</v>
      </c>
      <c r="B66" s="187" t="s">
        <v>161</v>
      </c>
      <c r="C66" s="171">
        <f>'стоматология территориальная'!C66+'стоматология консультативная'!C66+'стоматология мобильная'!C66</f>
        <v>0</v>
      </c>
      <c r="D66" s="171">
        <f>'стоматология территориальная'!D66+'стоматология консультативная'!D66+'стоматология мобильная'!D66</f>
        <v>0</v>
      </c>
      <c r="E66" s="177">
        <f t="shared" si="1"/>
        <v>0</v>
      </c>
      <c r="F66" s="171">
        <f>'стоматология территориальная'!F66+'стоматология консультативная'!F66+'стоматология мобильная'!F66</f>
        <v>0</v>
      </c>
      <c r="G66" s="171">
        <f>'стоматология территориальная'!G66+'стоматология консультативная'!G66+'стоматология мобильная'!G66</f>
        <v>0</v>
      </c>
      <c r="H66" s="177">
        <f t="shared" si="6"/>
        <v>0</v>
      </c>
    </row>
    <row r="67" spans="1:11" ht="30" customHeight="1" thickBot="1">
      <c r="A67" s="188" t="s">
        <v>162</v>
      </c>
      <c r="B67" s="189" t="s">
        <v>163</v>
      </c>
      <c r="C67" s="171">
        <f>'стоматология территориальная'!C67+'стоматология консультативная'!C67+'стоматология мобильная'!C67</f>
        <v>0</v>
      </c>
      <c r="D67" s="171">
        <f>'стоматология территориальная'!D67+'стоматология консультативная'!D67+'стоматология мобильная'!D67</f>
        <v>0</v>
      </c>
      <c r="E67" s="178">
        <f t="shared" si="1"/>
        <v>0</v>
      </c>
      <c r="F67" s="171">
        <f>'стоматология территориальная'!F67+'стоматология консультативная'!F67+'стоматология мобильная'!F67</f>
        <v>0</v>
      </c>
      <c r="G67" s="171">
        <f>'стоматология территориальная'!G67+'стоматология консультативная'!G67+'стоматология мобильная'!G67</f>
        <v>0</v>
      </c>
      <c r="H67" s="178">
        <f t="shared" si="6"/>
        <v>0</v>
      </c>
    </row>
    <row r="68" spans="1:11" ht="33" customHeight="1" thickBot="1">
      <c r="A68" s="397" t="s">
        <v>49</v>
      </c>
      <c r="B68" s="398"/>
      <c r="C68" s="179">
        <f t="shared" ref="C68:H68" si="7">C7+C22+C45</f>
        <v>0</v>
      </c>
      <c r="D68" s="180">
        <f t="shared" si="7"/>
        <v>0</v>
      </c>
      <c r="E68" s="181">
        <f t="shared" si="7"/>
        <v>0</v>
      </c>
      <c r="F68" s="179">
        <f t="shared" si="7"/>
        <v>0</v>
      </c>
      <c r="G68" s="180">
        <f t="shared" si="7"/>
        <v>929</v>
      </c>
      <c r="H68" s="181">
        <f t="shared" si="7"/>
        <v>929</v>
      </c>
      <c r="I68" s="163"/>
      <c r="K68" s="164"/>
    </row>
    <row r="69" spans="1:11" ht="20.100000000000001" customHeight="1">
      <c r="E69" s="172"/>
      <c r="F69" s="172"/>
      <c r="G69" s="172"/>
      <c r="H69" s="172"/>
      <c r="I69" s="163"/>
      <c r="J69" s="163"/>
      <c r="K69" s="163"/>
    </row>
    <row r="70" spans="1:11" ht="20.100000000000001" customHeight="1">
      <c r="E70" s="172"/>
      <c r="F70" s="172"/>
      <c r="G70" s="172"/>
      <c r="H70" s="172"/>
      <c r="I70" s="163"/>
      <c r="J70" s="163"/>
      <c r="K70" s="163"/>
    </row>
    <row r="71" spans="1:11" ht="20.100000000000001" customHeight="1">
      <c r="E71" s="173"/>
      <c r="F71" s="172"/>
      <c r="G71" s="172"/>
      <c r="H71" s="172"/>
      <c r="I71" s="163"/>
      <c r="J71" s="163"/>
      <c r="K71" s="163"/>
    </row>
    <row r="72" spans="1:11" ht="20.100000000000001" customHeight="1">
      <c r="E72" s="172"/>
      <c r="F72" s="172"/>
      <c r="G72" s="172"/>
      <c r="H72" s="172"/>
      <c r="I72" s="163"/>
      <c r="J72" s="163"/>
      <c r="K72" s="163"/>
    </row>
    <row r="73" spans="1:11" ht="20.100000000000001" customHeight="1">
      <c r="E73" s="172"/>
      <c r="F73" s="172"/>
      <c r="G73" s="172"/>
      <c r="H73" s="172"/>
      <c r="I73" s="163"/>
      <c r="J73" s="163"/>
      <c r="K73" s="163"/>
    </row>
    <row r="74" spans="1:11">
      <c r="E74" s="172"/>
      <c r="F74" s="172"/>
      <c r="G74" s="172"/>
      <c r="H74" s="172"/>
      <c r="I74" s="163"/>
      <c r="J74" s="163"/>
      <c r="K74" s="163"/>
    </row>
  </sheetData>
  <sheetProtection password="CC5B" sheet="1" objects="1" scenarios="1"/>
  <mergeCells count="7">
    <mergeCell ref="A1:H1"/>
    <mergeCell ref="D3:E3"/>
    <mergeCell ref="D4:G4"/>
    <mergeCell ref="A68:B68"/>
    <mergeCell ref="A7:B7"/>
    <mergeCell ref="A22:B22"/>
    <mergeCell ref="A45:B45"/>
  </mergeCells>
  <printOptions horizontalCentered="1"/>
  <pageMargins left="0.35433070866141736" right="0.35433070866141736" top="0.43307086614173229" bottom="0.15748031496062992" header="0.19685039370078741" footer="0.15748031496062992"/>
  <pageSetup paperSize="9" scale="57" fitToHeight="0" orientation="portrait" r:id="rId1"/>
  <rowBreaks count="1" manualBreakCount="1">
    <brk id="44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K74"/>
  <sheetViews>
    <sheetView workbookViewId="0">
      <selection activeCell="B31" sqref="B31"/>
    </sheetView>
  </sheetViews>
  <sheetFormatPr defaultColWidth="9.140625" defaultRowHeight="15.75"/>
  <cols>
    <col min="1" max="1" width="21.42578125" style="143" customWidth="1"/>
    <col min="2" max="2" width="55.7109375" style="143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61.5" customHeight="1">
      <c r="A1" s="394" t="s">
        <v>687</v>
      </c>
      <c r="B1" s="401"/>
      <c r="C1" s="401"/>
      <c r="D1" s="401"/>
      <c r="E1" s="401"/>
      <c r="F1" s="401"/>
      <c r="G1" s="401"/>
      <c r="H1" s="401"/>
    </row>
    <row r="2" spans="1:8">
      <c r="A2" s="182"/>
      <c r="B2" s="182"/>
      <c r="C2" s="165"/>
      <c r="D2" s="165"/>
      <c r="E2" s="165"/>
    </row>
    <row r="3" spans="1:8" ht="16.5" customHeight="1">
      <c r="A3" s="183" t="s">
        <v>50</v>
      </c>
      <c r="B3" s="213"/>
      <c r="C3" s="175" t="s">
        <v>51</v>
      </c>
      <c r="D3" s="395"/>
      <c r="E3" s="395"/>
    </row>
    <row r="4" spans="1:8" ht="16.5" thickBot="1">
      <c r="A4" s="183"/>
      <c r="D4" s="402" t="s">
        <v>621</v>
      </c>
      <c r="E4" s="402"/>
      <c r="F4" s="402"/>
    </row>
    <row r="5" spans="1:8" s="165" customFormat="1" ht="95.25" thickBot="1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s="217" customFormat="1" ht="12" thickBot="1">
      <c r="A6" s="197">
        <v>1</v>
      </c>
      <c r="B6" s="198">
        <v>2</v>
      </c>
      <c r="C6" s="199">
        <v>3</v>
      </c>
      <c r="D6" s="200">
        <v>4</v>
      </c>
      <c r="E6" s="201">
        <v>5</v>
      </c>
      <c r="F6" s="216">
        <v>6</v>
      </c>
      <c r="G6" s="200">
        <v>7</v>
      </c>
      <c r="H6" s="201">
        <v>8</v>
      </c>
    </row>
    <row r="7" spans="1:8" ht="36.75" customHeight="1" thickBot="1">
      <c r="A7" s="397" t="s">
        <v>229</v>
      </c>
      <c r="B7" s="398"/>
      <c r="C7" s="179">
        <f t="shared" ref="C7:H7" si="0">SUM(C8:C21)</f>
        <v>0</v>
      </c>
      <c r="D7" s="180">
        <f t="shared" si="0"/>
        <v>0</v>
      </c>
      <c r="E7" s="181">
        <f t="shared" si="0"/>
        <v>0</v>
      </c>
      <c r="F7" s="210">
        <f t="shared" si="0"/>
        <v>0</v>
      </c>
      <c r="G7" s="180">
        <f t="shared" si="0"/>
        <v>0</v>
      </c>
      <c r="H7" s="181">
        <f t="shared" si="0"/>
        <v>0</v>
      </c>
    </row>
    <row r="8" spans="1:8" ht="24.95" customHeight="1">
      <c r="A8" s="184" t="s">
        <v>57</v>
      </c>
      <c r="B8" s="185" t="s">
        <v>58</v>
      </c>
      <c r="C8" s="218"/>
      <c r="D8" s="219"/>
      <c r="E8" s="176">
        <f>C8+D8</f>
        <v>0</v>
      </c>
      <c r="F8" s="224"/>
      <c r="G8" s="225"/>
      <c r="H8" s="211">
        <f>F8+G8</f>
        <v>0</v>
      </c>
    </row>
    <row r="9" spans="1:8" ht="24.95" customHeight="1">
      <c r="A9" s="186" t="s">
        <v>59</v>
      </c>
      <c r="B9" s="187" t="s">
        <v>60</v>
      </c>
      <c r="C9" s="220"/>
      <c r="D9" s="221"/>
      <c r="E9" s="177">
        <f t="shared" ref="E9:E67" si="1">C9+D9</f>
        <v>0</v>
      </c>
      <c r="F9" s="220"/>
      <c r="G9" s="221"/>
      <c r="H9" s="177">
        <f t="shared" ref="H9:H21" si="2">F9+G9</f>
        <v>0</v>
      </c>
    </row>
    <row r="10" spans="1:8" ht="24.95" customHeight="1">
      <c r="A10" s="186" t="s">
        <v>61</v>
      </c>
      <c r="B10" s="187" t="s">
        <v>62</v>
      </c>
      <c r="C10" s="220"/>
      <c r="D10" s="221"/>
      <c r="E10" s="177">
        <f t="shared" si="1"/>
        <v>0</v>
      </c>
      <c r="F10" s="220"/>
      <c r="G10" s="221"/>
      <c r="H10" s="177">
        <f t="shared" si="2"/>
        <v>0</v>
      </c>
    </row>
    <row r="11" spans="1:8" ht="24.95" customHeight="1">
      <c r="A11" s="186" t="s">
        <v>63</v>
      </c>
      <c r="B11" s="187" t="s">
        <v>64</v>
      </c>
      <c r="C11" s="220"/>
      <c r="D11" s="221"/>
      <c r="E11" s="177">
        <f t="shared" si="1"/>
        <v>0</v>
      </c>
      <c r="F11" s="220"/>
      <c r="G11" s="221"/>
      <c r="H11" s="177">
        <f t="shared" si="2"/>
        <v>0</v>
      </c>
    </row>
    <row r="12" spans="1:8" ht="24.95" customHeight="1">
      <c r="A12" s="186" t="s">
        <v>65</v>
      </c>
      <c r="B12" s="187" t="s">
        <v>66</v>
      </c>
      <c r="C12" s="220"/>
      <c r="D12" s="221"/>
      <c r="E12" s="177">
        <f t="shared" si="1"/>
        <v>0</v>
      </c>
      <c r="F12" s="220"/>
      <c r="G12" s="221"/>
      <c r="H12" s="177">
        <f t="shared" si="2"/>
        <v>0</v>
      </c>
    </row>
    <row r="13" spans="1:8" ht="24.95" customHeight="1">
      <c r="A13" s="186" t="s">
        <v>67</v>
      </c>
      <c r="B13" s="187" t="s">
        <v>68</v>
      </c>
      <c r="C13" s="220"/>
      <c r="D13" s="221"/>
      <c r="E13" s="177">
        <f t="shared" si="1"/>
        <v>0</v>
      </c>
      <c r="F13" s="220"/>
      <c r="G13" s="221"/>
      <c r="H13" s="177">
        <f t="shared" si="2"/>
        <v>0</v>
      </c>
    </row>
    <row r="14" spans="1:8" ht="24.95" customHeight="1">
      <c r="A14" s="186" t="s">
        <v>69</v>
      </c>
      <c r="B14" s="187" t="s">
        <v>70</v>
      </c>
      <c r="C14" s="220"/>
      <c r="D14" s="221"/>
      <c r="E14" s="177">
        <f t="shared" si="1"/>
        <v>0</v>
      </c>
      <c r="F14" s="220"/>
      <c r="G14" s="221"/>
      <c r="H14" s="177">
        <f t="shared" si="2"/>
        <v>0</v>
      </c>
    </row>
    <row r="15" spans="1:8" ht="24.95" customHeight="1">
      <c r="A15" s="186" t="s">
        <v>71</v>
      </c>
      <c r="B15" s="187" t="s">
        <v>179</v>
      </c>
      <c r="C15" s="220"/>
      <c r="D15" s="221"/>
      <c r="E15" s="177">
        <f t="shared" si="1"/>
        <v>0</v>
      </c>
      <c r="F15" s="220"/>
      <c r="G15" s="221"/>
      <c r="H15" s="177">
        <f t="shared" si="2"/>
        <v>0</v>
      </c>
    </row>
    <row r="16" spans="1:8" ht="24.95" customHeight="1">
      <c r="A16" s="186" t="s">
        <v>72</v>
      </c>
      <c r="B16" s="187" t="s">
        <v>216</v>
      </c>
      <c r="C16" s="220"/>
      <c r="D16" s="221"/>
      <c r="E16" s="177">
        <f t="shared" si="1"/>
        <v>0</v>
      </c>
      <c r="F16" s="220"/>
      <c r="G16" s="221"/>
      <c r="H16" s="177">
        <f>F16+G16</f>
        <v>0</v>
      </c>
    </row>
    <row r="17" spans="1:8" ht="24.95" customHeight="1">
      <c r="A17" s="186" t="s">
        <v>73</v>
      </c>
      <c r="B17" s="187" t="s">
        <v>74</v>
      </c>
      <c r="C17" s="220"/>
      <c r="D17" s="221"/>
      <c r="E17" s="177">
        <f t="shared" si="1"/>
        <v>0</v>
      </c>
      <c r="F17" s="220"/>
      <c r="G17" s="221"/>
      <c r="H17" s="177">
        <f t="shared" si="2"/>
        <v>0</v>
      </c>
    </row>
    <row r="18" spans="1:8" ht="24.95" customHeight="1">
      <c r="A18" s="186" t="s">
        <v>75</v>
      </c>
      <c r="B18" s="187" t="s">
        <v>76</v>
      </c>
      <c r="C18" s="220"/>
      <c r="D18" s="221"/>
      <c r="E18" s="177">
        <f t="shared" si="1"/>
        <v>0</v>
      </c>
      <c r="F18" s="220"/>
      <c r="G18" s="221"/>
      <c r="H18" s="177">
        <f t="shared" si="2"/>
        <v>0</v>
      </c>
    </row>
    <row r="19" spans="1:8" ht="24.95" customHeight="1">
      <c r="A19" s="186" t="s">
        <v>77</v>
      </c>
      <c r="B19" s="187" t="s">
        <v>78</v>
      </c>
      <c r="C19" s="220"/>
      <c r="D19" s="221"/>
      <c r="E19" s="177">
        <f t="shared" si="1"/>
        <v>0</v>
      </c>
      <c r="F19" s="220"/>
      <c r="G19" s="221"/>
      <c r="H19" s="177">
        <f t="shared" si="2"/>
        <v>0</v>
      </c>
    </row>
    <row r="20" spans="1:8" ht="24.95" customHeight="1">
      <c r="A20" s="186" t="s">
        <v>79</v>
      </c>
      <c r="B20" s="187" t="s">
        <v>80</v>
      </c>
      <c r="C20" s="220"/>
      <c r="D20" s="221"/>
      <c r="E20" s="177">
        <f t="shared" si="1"/>
        <v>0</v>
      </c>
      <c r="F20" s="220"/>
      <c r="G20" s="221"/>
      <c r="H20" s="177">
        <f t="shared" si="2"/>
        <v>0</v>
      </c>
    </row>
    <row r="21" spans="1:8" ht="24.95" customHeight="1" thickBot="1">
      <c r="A21" s="188" t="s">
        <v>81</v>
      </c>
      <c r="B21" s="189" t="s">
        <v>82</v>
      </c>
      <c r="C21" s="222"/>
      <c r="D21" s="223"/>
      <c r="E21" s="178">
        <f t="shared" si="1"/>
        <v>0</v>
      </c>
      <c r="F21" s="222"/>
      <c r="G21" s="223"/>
      <c r="H21" s="178">
        <f t="shared" si="2"/>
        <v>0</v>
      </c>
    </row>
    <row r="22" spans="1:8" ht="24.95" customHeight="1" thickBot="1">
      <c r="A22" s="397" t="s">
        <v>230</v>
      </c>
      <c r="B22" s="398"/>
      <c r="C22" s="179">
        <f t="shared" ref="C22:H22" si="3">SUM(C23:C44)</f>
        <v>0</v>
      </c>
      <c r="D22" s="180">
        <f t="shared" si="3"/>
        <v>0</v>
      </c>
      <c r="E22" s="181">
        <f t="shared" si="3"/>
        <v>0</v>
      </c>
      <c r="F22" s="179">
        <f t="shared" si="3"/>
        <v>0</v>
      </c>
      <c r="G22" s="180">
        <f t="shared" si="3"/>
        <v>0</v>
      </c>
      <c r="H22" s="181">
        <f t="shared" si="3"/>
        <v>0</v>
      </c>
    </row>
    <row r="23" spans="1:8" ht="57" customHeight="1">
      <c r="A23" s="184" t="s">
        <v>178</v>
      </c>
      <c r="B23" s="185" t="s">
        <v>83</v>
      </c>
      <c r="C23" s="218"/>
      <c r="D23" s="219"/>
      <c r="E23" s="176">
        <f t="shared" si="1"/>
        <v>0</v>
      </c>
      <c r="F23" s="224"/>
      <c r="G23" s="225"/>
      <c r="H23" s="211">
        <f t="shared" ref="H23:H44" si="4">F23+G23</f>
        <v>0</v>
      </c>
    </row>
    <row r="24" spans="1:8" ht="24.95" customHeight="1">
      <c r="A24" s="186" t="s">
        <v>84</v>
      </c>
      <c r="B24" s="187" t="s">
        <v>85</v>
      </c>
      <c r="C24" s="220"/>
      <c r="D24" s="221"/>
      <c r="E24" s="177">
        <f t="shared" si="1"/>
        <v>0</v>
      </c>
      <c r="F24" s="220"/>
      <c r="G24" s="221"/>
      <c r="H24" s="177">
        <f t="shared" si="4"/>
        <v>0</v>
      </c>
    </row>
    <row r="25" spans="1:8" ht="24.95" customHeight="1">
      <c r="A25" s="186" t="s">
        <v>180</v>
      </c>
      <c r="B25" s="187" t="s">
        <v>86</v>
      </c>
      <c r="C25" s="220"/>
      <c r="D25" s="221"/>
      <c r="E25" s="177">
        <f t="shared" si="1"/>
        <v>0</v>
      </c>
      <c r="F25" s="220"/>
      <c r="G25" s="221"/>
      <c r="H25" s="177">
        <f t="shared" si="4"/>
        <v>0</v>
      </c>
    </row>
    <row r="26" spans="1:8" ht="34.5" customHeight="1">
      <c r="A26" s="186" t="s">
        <v>87</v>
      </c>
      <c r="B26" s="187" t="s">
        <v>88</v>
      </c>
      <c r="C26" s="220"/>
      <c r="D26" s="221"/>
      <c r="E26" s="177">
        <f t="shared" si="1"/>
        <v>0</v>
      </c>
      <c r="F26" s="220"/>
      <c r="G26" s="221"/>
      <c r="H26" s="177">
        <f t="shared" si="4"/>
        <v>0</v>
      </c>
    </row>
    <row r="27" spans="1:8" ht="33" customHeight="1">
      <c r="A27" s="186" t="s">
        <v>89</v>
      </c>
      <c r="B27" s="187" t="s">
        <v>90</v>
      </c>
      <c r="C27" s="220"/>
      <c r="D27" s="221"/>
      <c r="E27" s="177">
        <f t="shared" si="1"/>
        <v>0</v>
      </c>
      <c r="F27" s="220"/>
      <c r="G27" s="221"/>
      <c r="H27" s="177">
        <f t="shared" si="4"/>
        <v>0</v>
      </c>
    </row>
    <row r="28" spans="1:8" ht="24.95" customHeight="1">
      <c r="A28" s="186" t="s">
        <v>91</v>
      </c>
      <c r="B28" s="187" t="s">
        <v>92</v>
      </c>
      <c r="C28" s="220"/>
      <c r="D28" s="221"/>
      <c r="E28" s="177">
        <f t="shared" si="1"/>
        <v>0</v>
      </c>
      <c r="F28" s="220"/>
      <c r="G28" s="221"/>
      <c r="H28" s="177">
        <f t="shared" si="4"/>
        <v>0</v>
      </c>
    </row>
    <row r="29" spans="1:8" ht="24.95" customHeight="1">
      <c r="A29" s="186" t="s">
        <v>93</v>
      </c>
      <c r="B29" s="187" t="s">
        <v>94</v>
      </c>
      <c r="C29" s="220"/>
      <c r="D29" s="221"/>
      <c r="E29" s="177">
        <f t="shared" si="1"/>
        <v>0</v>
      </c>
      <c r="F29" s="220"/>
      <c r="G29" s="221"/>
      <c r="H29" s="177">
        <f t="shared" si="4"/>
        <v>0</v>
      </c>
    </row>
    <row r="30" spans="1:8" ht="24.95" customHeight="1">
      <c r="A30" s="186" t="s">
        <v>95</v>
      </c>
      <c r="B30" s="187" t="s">
        <v>96</v>
      </c>
      <c r="C30" s="220"/>
      <c r="D30" s="221"/>
      <c r="E30" s="177">
        <f t="shared" si="1"/>
        <v>0</v>
      </c>
      <c r="F30" s="220"/>
      <c r="G30" s="221"/>
      <c r="H30" s="177">
        <f t="shared" si="4"/>
        <v>0</v>
      </c>
    </row>
    <row r="31" spans="1:8" ht="24.95" customHeight="1">
      <c r="A31" s="186" t="s">
        <v>97</v>
      </c>
      <c r="B31" s="187" t="s">
        <v>98</v>
      </c>
      <c r="C31" s="220"/>
      <c r="D31" s="221"/>
      <c r="E31" s="177">
        <f t="shared" si="1"/>
        <v>0</v>
      </c>
      <c r="F31" s="220"/>
      <c r="G31" s="221"/>
      <c r="H31" s="177">
        <f t="shared" si="4"/>
        <v>0</v>
      </c>
    </row>
    <row r="32" spans="1:8" ht="24.95" customHeight="1">
      <c r="A32" s="186" t="s">
        <v>99</v>
      </c>
      <c r="B32" s="187" t="s">
        <v>100</v>
      </c>
      <c r="C32" s="220"/>
      <c r="D32" s="221"/>
      <c r="E32" s="177">
        <f t="shared" si="1"/>
        <v>0</v>
      </c>
      <c r="F32" s="220"/>
      <c r="G32" s="221"/>
      <c r="H32" s="177">
        <f t="shared" si="4"/>
        <v>0</v>
      </c>
    </row>
    <row r="33" spans="1:8" ht="55.5" customHeight="1">
      <c r="A33" s="186" t="s">
        <v>101</v>
      </c>
      <c r="B33" s="187" t="s">
        <v>102</v>
      </c>
      <c r="C33" s="220"/>
      <c r="D33" s="221"/>
      <c r="E33" s="177">
        <f t="shared" si="1"/>
        <v>0</v>
      </c>
      <c r="F33" s="220"/>
      <c r="G33" s="221"/>
      <c r="H33" s="177">
        <f t="shared" si="4"/>
        <v>0</v>
      </c>
    </row>
    <row r="34" spans="1:8" ht="24.95" customHeight="1">
      <c r="A34" s="186" t="s">
        <v>103</v>
      </c>
      <c r="B34" s="187" t="s">
        <v>104</v>
      </c>
      <c r="C34" s="220"/>
      <c r="D34" s="221"/>
      <c r="E34" s="177">
        <f t="shared" si="1"/>
        <v>0</v>
      </c>
      <c r="F34" s="220"/>
      <c r="G34" s="221"/>
      <c r="H34" s="177">
        <f t="shared" si="4"/>
        <v>0</v>
      </c>
    </row>
    <row r="35" spans="1:8" ht="24.95" customHeight="1">
      <c r="A35" s="186" t="s">
        <v>105</v>
      </c>
      <c r="B35" s="187" t="s">
        <v>106</v>
      </c>
      <c r="C35" s="220"/>
      <c r="D35" s="221"/>
      <c r="E35" s="177">
        <f t="shared" si="1"/>
        <v>0</v>
      </c>
      <c r="F35" s="220"/>
      <c r="G35" s="221"/>
      <c r="H35" s="177">
        <f t="shared" si="4"/>
        <v>0</v>
      </c>
    </row>
    <row r="36" spans="1:8" ht="24.95" customHeight="1">
      <c r="A36" s="186" t="s">
        <v>107</v>
      </c>
      <c r="B36" s="187" t="s">
        <v>108</v>
      </c>
      <c r="C36" s="220"/>
      <c r="D36" s="221"/>
      <c r="E36" s="177">
        <f t="shared" si="1"/>
        <v>0</v>
      </c>
      <c r="F36" s="220"/>
      <c r="G36" s="221"/>
      <c r="H36" s="177">
        <f t="shared" si="4"/>
        <v>0</v>
      </c>
    </row>
    <row r="37" spans="1:8" ht="24.95" customHeight="1">
      <c r="A37" s="186" t="s">
        <v>109</v>
      </c>
      <c r="B37" s="187" t="s">
        <v>110</v>
      </c>
      <c r="C37" s="220"/>
      <c r="D37" s="221"/>
      <c r="E37" s="177">
        <f t="shared" si="1"/>
        <v>0</v>
      </c>
      <c r="F37" s="220"/>
      <c r="G37" s="221"/>
      <c r="H37" s="177">
        <f t="shared" si="4"/>
        <v>0</v>
      </c>
    </row>
    <row r="38" spans="1:8" ht="24.95" customHeight="1">
      <c r="A38" s="186" t="s">
        <v>111</v>
      </c>
      <c r="B38" s="187" t="s">
        <v>112</v>
      </c>
      <c r="C38" s="220"/>
      <c r="D38" s="221"/>
      <c r="E38" s="177">
        <f t="shared" si="1"/>
        <v>0</v>
      </c>
      <c r="F38" s="220"/>
      <c r="G38" s="221"/>
      <c r="H38" s="177">
        <f t="shared" si="4"/>
        <v>0</v>
      </c>
    </row>
    <row r="39" spans="1:8" ht="44.25" customHeight="1">
      <c r="A39" s="186" t="s">
        <v>113</v>
      </c>
      <c r="B39" s="187" t="s">
        <v>114</v>
      </c>
      <c r="C39" s="220"/>
      <c r="D39" s="221"/>
      <c r="E39" s="177">
        <f t="shared" si="1"/>
        <v>0</v>
      </c>
      <c r="F39" s="220"/>
      <c r="G39" s="221"/>
      <c r="H39" s="177">
        <f t="shared" si="4"/>
        <v>0</v>
      </c>
    </row>
    <row r="40" spans="1:8" ht="35.25" customHeight="1">
      <c r="A40" s="186" t="s">
        <v>115</v>
      </c>
      <c r="B40" s="187" t="s">
        <v>116</v>
      </c>
      <c r="C40" s="220"/>
      <c r="D40" s="221"/>
      <c r="E40" s="177">
        <f t="shared" si="1"/>
        <v>0</v>
      </c>
      <c r="F40" s="220"/>
      <c r="G40" s="221"/>
      <c r="H40" s="177">
        <f t="shared" si="4"/>
        <v>0</v>
      </c>
    </row>
    <row r="41" spans="1:8" ht="39.75" customHeight="1">
      <c r="A41" s="186" t="s">
        <v>117</v>
      </c>
      <c r="B41" s="187" t="s">
        <v>118</v>
      </c>
      <c r="C41" s="220"/>
      <c r="D41" s="221"/>
      <c r="E41" s="177">
        <f t="shared" si="1"/>
        <v>0</v>
      </c>
      <c r="F41" s="220"/>
      <c r="G41" s="221"/>
      <c r="H41" s="177">
        <f t="shared" si="4"/>
        <v>0</v>
      </c>
    </row>
    <row r="42" spans="1:8" ht="24.95" customHeight="1">
      <c r="A42" s="186" t="s">
        <v>119</v>
      </c>
      <c r="B42" s="187" t="s">
        <v>120</v>
      </c>
      <c r="C42" s="220"/>
      <c r="D42" s="221"/>
      <c r="E42" s="177">
        <f t="shared" si="1"/>
        <v>0</v>
      </c>
      <c r="F42" s="220"/>
      <c r="G42" s="221"/>
      <c r="H42" s="177">
        <f t="shared" si="4"/>
        <v>0</v>
      </c>
    </row>
    <row r="43" spans="1:8" ht="24.95" customHeight="1">
      <c r="A43" s="186" t="s">
        <v>121</v>
      </c>
      <c r="B43" s="187" t="s">
        <v>122</v>
      </c>
      <c r="C43" s="220"/>
      <c r="D43" s="221"/>
      <c r="E43" s="177">
        <f t="shared" si="1"/>
        <v>0</v>
      </c>
      <c r="F43" s="220"/>
      <c r="G43" s="221"/>
      <c r="H43" s="177">
        <f t="shared" si="4"/>
        <v>0</v>
      </c>
    </row>
    <row r="44" spans="1:8" ht="24.95" customHeight="1" thickBot="1">
      <c r="A44" s="188" t="s">
        <v>123</v>
      </c>
      <c r="B44" s="189" t="s">
        <v>124</v>
      </c>
      <c r="C44" s="222"/>
      <c r="D44" s="223"/>
      <c r="E44" s="178">
        <f t="shared" si="1"/>
        <v>0</v>
      </c>
      <c r="F44" s="226"/>
      <c r="G44" s="227"/>
      <c r="H44" s="212">
        <f t="shared" si="4"/>
        <v>0</v>
      </c>
    </row>
    <row r="45" spans="1:8" ht="24.95" customHeight="1" thickBot="1">
      <c r="A45" s="397" t="s">
        <v>231</v>
      </c>
      <c r="B45" s="398"/>
      <c r="C45" s="179">
        <f t="shared" ref="C45:H45" si="5">SUM(C46:C67)</f>
        <v>0</v>
      </c>
      <c r="D45" s="180">
        <f t="shared" si="5"/>
        <v>0</v>
      </c>
      <c r="E45" s="181">
        <f t="shared" si="5"/>
        <v>0</v>
      </c>
      <c r="F45" s="210">
        <f t="shared" si="5"/>
        <v>0</v>
      </c>
      <c r="G45" s="180">
        <f t="shared" si="5"/>
        <v>0</v>
      </c>
      <c r="H45" s="181">
        <f t="shared" si="5"/>
        <v>0</v>
      </c>
    </row>
    <row r="46" spans="1:8" ht="30" customHeight="1">
      <c r="A46" s="184" t="s">
        <v>125</v>
      </c>
      <c r="B46" s="185" t="s">
        <v>126</v>
      </c>
      <c r="C46" s="218"/>
      <c r="D46" s="219"/>
      <c r="E46" s="176">
        <f t="shared" si="1"/>
        <v>0</v>
      </c>
      <c r="F46" s="224"/>
      <c r="G46" s="225"/>
      <c r="H46" s="211">
        <f t="shared" ref="H46:H67" si="6">F46+G46</f>
        <v>0</v>
      </c>
    </row>
    <row r="47" spans="1:8" ht="30" customHeight="1">
      <c r="A47" s="186" t="s">
        <v>127</v>
      </c>
      <c r="B47" s="187" t="s">
        <v>128</v>
      </c>
      <c r="C47" s="220"/>
      <c r="D47" s="221"/>
      <c r="E47" s="177">
        <f t="shared" si="1"/>
        <v>0</v>
      </c>
      <c r="F47" s="220"/>
      <c r="G47" s="221"/>
      <c r="H47" s="177">
        <f t="shared" si="6"/>
        <v>0</v>
      </c>
    </row>
    <row r="48" spans="1:8" ht="30" customHeight="1">
      <c r="A48" s="186" t="s">
        <v>129</v>
      </c>
      <c r="B48" s="187" t="s">
        <v>130</v>
      </c>
      <c r="C48" s="220"/>
      <c r="D48" s="221"/>
      <c r="E48" s="177">
        <f t="shared" si="1"/>
        <v>0</v>
      </c>
      <c r="F48" s="220"/>
      <c r="G48" s="221"/>
      <c r="H48" s="177">
        <f t="shared" si="6"/>
        <v>0</v>
      </c>
    </row>
    <row r="49" spans="1:8" ht="30" customHeight="1">
      <c r="A49" s="186" t="s">
        <v>131</v>
      </c>
      <c r="B49" s="187" t="s">
        <v>132</v>
      </c>
      <c r="C49" s="220"/>
      <c r="D49" s="221"/>
      <c r="E49" s="177">
        <f t="shared" si="1"/>
        <v>0</v>
      </c>
      <c r="F49" s="220"/>
      <c r="G49" s="221"/>
      <c r="H49" s="177">
        <f t="shared" si="6"/>
        <v>0</v>
      </c>
    </row>
    <row r="50" spans="1:8" ht="30" customHeight="1">
      <c r="A50" s="186" t="s">
        <v>133</v>
      </c>
      <c r="B50" s="187" t="s">
        <v>134</v>
      </c>
      <c r="C50" s="220"/>
      <c r="D50" s="221"/>
      <c r="E50" s="177">
        <f t="shared" si="1"/>
        <v>0</v>
      </c>
      <c r="F50" s="220"/>
      <c r="G50" s="221"/>
      <c r="H50" s="177">
        <f t="shared" si="6"/>
        <v>0</v>
      </c>
    </row>
    <row r="51" spans="1:8" ht="30" customHeight="1">
      <c r="A51" s="186" t="s">
        <v>135</v>
      </c>
      <c r="B51" s="187" t="s">
        <v>136</v>
      </c>
      <c r="C51" s="220"/>
      <c r="D51" s="221"/>
      <c r="E51" s="177">
        <f t="shared" si="1"/>
        <v>0</v>
      </c>
      <c r="F51" s="220"/>
      <c r="G51" s="221"/>
      <c r="H51" s="177">
        <f t="shared" si="6"/>
        <v>0</v>
      </c>
    </row>
    <row r="52" spans="1:8" ht="30" customHeight="1">
      <c r="A52" s="186" t="s">
        <v>137</v>
      </c>
      <c r="B52" s="187" t="s">
        <v>138</v>
      </c>
      <c r="C52" s="220"/>
      <c r="D52" s="221"/>
      <c r="E52" s="177">
        <f t="shared" si="1"/>
        <v>0</v>
      </c>
      <c r="F52" s="220"/>
      <c r="G52" s="221"/>
      <c r="H52" s="177">
        <f t="shared" si="6"/>
        <v>0</v>
      </c>
    </row>
    <row r="53" spans="1:8" ht="30" customHeight="1">
      <c r="A53" s="186" t="s">
        <v>182</v>
      </c>
      <c r="B53" s="187" t="s">
        <v>139</v>
      </c>
      <c r="C53" s="220"/>
      <c r="D53" s="221"/>
      <c r="E53" s="177">
        <f t="shared" si="1"/>
        <v>0</v>
      </c>
      <c r="F53" s="220"/>
      <c r="G53" s="221"/>
      <c r="H53" s="177">
        <f t="shared" si="6"/>
        <v>0</v>
      </c>
    </row>
    <row r="54" spans="1:8" ht="30" customHeight="1">
      <c r="A54" s="186" t="s">
        <v>140</v>
      </c>
      <c r="B54" s="187" t="s">
        <v>141</v>
      </c>
      <c r="C54" s="220"/>
      <c r="D54" s="221"/>
      <c r="E54" s="177">
        <f t="shared" si="1"/>
        <v>0</v>
      </c>
      <c r="F54" s="220"/>
      <c r="G54" s="221"/>
      <c r="H54" s="177">
        <f t="shared" si="6"/>
        <v>0</v>
      </c>
    </row>
    <row r="55" spans="1:8" ht="30" customHeight="1">
      <c r="A55" s="186" t="s">
        <v>185</v>
      </c>
      <c r="B55" s="187" t="s">
        <v>142</v>
      </c>
      <c r="C55" s="220"/>
      <c r="D55" s="221"/>
      <c r="E55" s="177">
        <f t="shared" si="1"/>
        <v>0</v>
      </c>
      <c r="F55" s="220"/>
      <c r="G55" s="221"/>
      <c r="H55" s="177">
        <f t="shared" si="6"/>
        <v>0</v>
      </c>
    </row>
    <row r="56" spans="1:8" ht="30" customHeight="1">
      <c r="A56" s="186" t="s">
        <v>143</v>
      </c>
      <c r="B56" s="187" t="s">
        <v>144</v>
      </c>
      <c r="C56" s="220"/>
      <c r="D56" s="221"/>
      <c r="E56" s="177">
        <f t="shared" si="1"/>
        <v>0</v>
      </c>
      <c r="F56" s="220"/>
      <c r="G56" s="221"/>
      <c r="H56" s="177">
        <f t="shared" si="6"/>
        <v>0</v>
      </c>
    </row>
    <row r="57" spans="1:8" ht="30" customHeight="1">
      <c r="A57" s="186" t="s">
        <v>183</v>
      </c>
      <c r="B57" s="187" t="s">
        <v>145</v>
      </c>
      <c r="C57" s="220"/>
      <c r="D57" s="221"/>
      <c r="E57" s="177">
        <f t="shared" si="1"/>
        <v>0</v>
      </c>
      <c r="F57" s="220"/>
      <c r="G57" s="221"/>
      <c r="H57" s="177">
        <f t="shared" si="6"/>
        <v>0</v>
      </c>
    </row>
    <row r="58" spans="1:8" ht="30" customHeight="1">
      <c r="A58" s="186" t="s">
        <v>184</v>
      </c>
      <c r="B58" s="187" t="s">
        <v>146</v>
      </c>
      <c r="C58" s="220"/>
      <c r="D58" s="221"/>
      <c r="E58" s="177">
        <f t="shared" si="1"/>
        <v>0</v>
      </c>
      <c r="F58" s="220"/>
      <c r="G58" s="221"/>
      <c r="H58" s="177">
        <f t="shared" si="6"/>
        <v>0</v>
      </c>
    </row>
    <row r="59" spans="1:8" ht="30" customHeight="1">
      <c r="A59" s="186" t="s">
        <v>186</v>
      </c>
      <c r="B59" s="187" t="s">
        <v>147</v>
      </c>
      <c r="C59" s="220"/>
      <c r="D59" s="221"/>
      <c r="E59" s="177">
        <f t="shared" si="1"/>
        <v>0</v>
      </c>
      <c r="F59" s="220"/>
      <c r="G59" s="221"/>
      <c r="H59" s="177">
        <f t="shared" si="6"/>
        <v>0</v>
      </c>
    </row>
    <row r="60" spans="1:8" ht="30" customHeight="1">
      <c r="A60" s="186" t="s">
        <v>148</v>
      </c>
      <c r="B60" s="187" t="s">
        <v>149</v>
      </c>
      <c r="C60" s="220"/>
      <c r="D60" s="221"/>
      <c r="E60" s="177">
        <f t="shared" si="1"/>
        <v>0</v>
      </c>
      <c r="F60" s="220"/>
      <c r="G60" s="221"/>
      <c r="H60" s="177">
        <f t="shared" si="6"/>
        <v>0</v>
      </c>
    </row>
    <row r="61" spans="1:8" ht="30" customHeight="1">
      <c r="A61" s="186" t="s">
        <v>150</v>
      </c>
      <c r="B61" s="187" t="s">
        <v>151</v>
      </c>
      <c r="C61" s="220"/>
      <c r="D61" s="221"/>
      <c r="E61" s="177">
        <f t="shared" si="1"/>
        <v>0</v>
      </c>
      <c r="F61" s="220"/>
      <c r="G61" s="221"/>
      <c r="H61" s="177">
        <f t="shared" si="6"/>
        <v>0</v>
      </c>
    </row>
    <row r="62" spans="1:8" ht="30" customHeight="1">
      <c r="A62" s="186" t="s">
        <v>152</v>
      </c>
      <c r="B62" s="187" t="s">
        <v>153</v>
      </c>
      <c r="C62" s="220"/>
      <c r="D62" s="221"/>
      <c r="E62" s="177">
        <f t="shared" si="1"/>
        <v>0</v>
      </c>
      <c r="F62" s="220"/>
      <c r="G62" s="221"/>
      <c r="H62" s="177">
        <f t="shared" si="6"/>
        <v>0</v>
      </c>
    </row>
    <row r="63" spans="1:8" ht="30" customHeight="1">
      <c r="A63" s="186" t="s">
        <v>154</v>
      </c>
      <c r="B63" s="187" t="s">
        <v>155</v>
      </c>
      <c r="C63" s="220"/>
      <c r="D63" s="221"/>
      <c r="E63" s="177">
        <f t="shared" si="1"/>
        <v>0</v>
      </c>
      <c r="F63" s="220"/>
      <c r="G63" s="221"/>
      <c r="H63" s="177">
        <f t="shared" si="6"/>
        <v>0</v>
      </c>
    </row>
    <row r="64" spans="1:8" ht="30" customHeight="1">
      <c r="A64" s="186" t="s">
        <v>156</v>
      </c>
      <c r="B64" s="187" t="s">
        <v>157</v>
      </c>
      <c r="C64" s="220"/>
      <c r="D64" s="221"/>
      <c r="E64" s="177">
        <f t="shared" si="1"/>
        <v>0</v>
      </c>
      <c r="F64" s="220"/>
      <c r="G64" s="221"/>
      <c r="H64" s="177">
        <f t="shared" si="6"/>
        <v>0</v>
      </c>
    </row>
    <row r="65" spans="1:11" ht="30" customHeight="1">
      <c r="A65" s="186" t="s">
        <v>158</v>
      </c>
      <c r="B65" s="187" t="s">
        <v>159</v>
      </c>
      <c r="C65" s="220"/>
      <c r="D65" s="221"/>
      <c r="E65" s="177">
        <f t="shared" si="1"/>
        <v>0</v>
      </c>
      <c r="F65" s="220"/>
      <c r="G65" s="221"/>
      <c r="H65" s="177">
        <f t="shared" si="6"/>
        <v>0</v>
      </c>
    </row>
    <row r="66" spans="1:11" ht="30" customHeight="1">
      <c r="A66" s="186" t="s">
        <v>160</v>
      </c>
      <c r="B66" s="187" t="s">
        <v>161</v>
      </c>
      <c r="C66" s="220"/>
      <c r="D66" s="221"/>
      <c r="E66" s="177">
        <f t="shared" si="1"/>
        <v>0</v>
      </c>
      <c r="F66" s="220"/>
      <c r="G66" s="221"/>
      <c r="H66" s="177">
        <f t="shared" si="6"/>
        <v>0</v>
      </c>
    </row>
    <row r="67" spans="1:11" ht="30" customHeight="1" thickBot="1">
      <c r="A67" s="188" t="s">
        <v>162</v>
      </c>
      <c r="B67" s="189" t="s">
        <v>163</v>
      </c>
      <c r="C67" s="222"/>
      <c r="D67" s="223"/>
      <c r="E67" s="178">
        <f t="shared" si="1"/>
        <v>0</v>
      </c>
      <c r="F67" s="226"/>
      <c r="G67" s="227"/>
      <c r="H67" s="212">
        <f t="shared" si="6"/>
        <v>0</v>
      </c>
    </row>
    <row r="68" spans="1:11" ht="30" customHeight="1" thickBot="1">
      <c r="A68" s="397" t="s">
        <v>49</v>
      </c>
      <c r="B68" s="403"/>
      <c r="C68" s="179">
        <f t="shared" ref="C68:H68" si="7">C7+C22+C45</f>
        <v>0</v>
      </c>
      <c r="D68" s="180">
        <f t="shared" si="7"/>
        <v>0</v>
      </c>
      <c r="E68" s="181">
        <f t="shared" si="7"/>
        <v>0</v>
      </c>
      <c r="F68" s="210">
        <f t="shared" si="7"/>
        <v>0</v>
      </c>
      <c r="G68" s="180">
        <f t="shared" si="7"/>
        <v>0</v>
      </c>
      <c r="H68" s="181">
        <f t="shared" si="7"/>
        <v>0</v>
      </c>
      <c r="I68" s="172"/>
      <c r="K68" s="173"/>
    </row>
    <row r="69" spans="1:11" ht="30" customHeight="1">
      <c r="E69" s="172"/>
      <c r="F69" s="172"/>
      <c r="G69" s="172"/>
      <c r="H69" s="172"/>
      <c r="I69" s="172"/>
      <c r="J69" s="172"/>
      <c r="K69" s="172"/>
    </row>
    <row r="70" spans="1:11" ht="30" customHeight="1">
      <c r="E70" s="172"/>
      <c r="F70" s="172"/>
      <c r="G70" s="172"/>
      <c r="H70" s="172"/>
      <c r="I70" s="172"/>
      <c r="J70" s="172"/>
      <c r="K70" s="172"/>
    </row>
    <row r="71" spans="1:11" ht="24.95" customHeight="1">
      <c r="E71" s="173"/>
      <c r="F71" s="172"/>
      <c r="G71" s="172"/>
      <c r="H71" s="172"/>
      <c r="I71" s="172"/>
      <c r="J71" s="172"/>
      <c r="K71" s="172"/>
    </row>
    <row r="72" spans="1:11" ht="24.95" customHeight="1">
      <c r="E72" s="172"/>
      <c r="F72" s="172"/>
      <c r="G72" s="172"/>
      <c r="H72" s="172"/>
      <c r="I72" s="172"/>
      <c r="J72" s="172"/>
      <c r="K72" s="172"/>
    </row>
    <row r="73" spans="1:11" ht="24.95" customHeight="1">
      <c r="E73" s="172"/>
      <c r="F73" s="172"/>
      <c r="G73" s="172"/>
      <c r="H73" s="172"/>
      <c r="I73" s="172"/>
      <c r="J73" s="172"/>
      <c r="K73" s="172"/>
    </row>
    <row r="74" spans="1:11">
      <c r="E74" s="172"/>
      <c r="F74" s="172"/>
      <c r="G74" s="172"/>
      <c r="H74" s="172"/>
      <c r="I74" s="172"/>
      <c r="J74" s="172"/>
      <c r="K74" s="172"/>
    </row>
  </sheetData>
  <sheetProtection password="CC5B" sheet="1" objects="1" scenarios="1"/>
  <mergeCells count="7">
    <mergeCell ref="A1:H1"/>
    <mergeCell ref="D3:E3"/>
    <mergeCell ref="D4:F4"/>
    <mergeCell ref="A68:B68"/>
    <mergeCell ref="A7:B7"/>
    <mergeCell ref="A22:B22"/>
    <mergeCell ref="A45:B45"/>
  </mergeCells>
  <printOptions horizontalCentered="1"/>
  <pageMargins left="0.39370078740157483" right="0.35433070866141736" top="0.39370078740157483" bottom="0.15748031496062992" header="0.15748031496062992" footer="0.15748031496062992"/>
  <pageSetup paperSize="9" scale="56" fitToHeight="0" orientation="portrait" r:id="rId1"/>
  <rowBreaks count="1" manualBreakCount="1">
    <brk id="44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0000"/>
    <pageSetUpPr fitToPage="1"/>
  </sheetPr>
  <dimension ref="A1:K74"/>
  <sheetViews>
    <sheetView workbookViewId="0">
      <selection activeCell="D3" sqref="D3:E3"/>
    </sheetView>
  </sheetViews>
  <sheetFormatPr defaultColWidth="9.140625" defaultRowHeight="15.75"/>
  <cols>
    <col min="1" max="1" width="20.85546875" style="143" customWidth="1"/>
    <col min="2" max="2" width="56" style="143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59.25" customHeight="1">
      <c r="A1" s="394" t="s">
        <v>687</v>
      </c>
      <c r="B1" s="394"/>
      <c r="C1" s="394"/>
      <c r="D1" s="394"/>
      <c r="E1" s="394"/>
      <c r="F1" s="394"/>
      <c r="G1" s="394"/>
      <c r="H1" s="394"/>
    </row>
    <row r="2" spans="1:8">
      <c r="A2" s="182"/>
      <c r="B2" s="182"/>
      <c r="C2" s="165"/>
      <c r="D2" s="165"/>
      <c r="E2" s="165"/>
    </row>
    <row r="3" spans="1:8" ht="31.5">
      <c r="A3" s="165" t="s">
        <v>50</v>
      </c>
      <c r="B3" s="213" t="s">
        <v>695</v>
      </c>
      <c r="C3" s="175" t="s">
        <v>51</v>
      </c>
      <c r="D3" s="395">
        <v>300002</v>
      </c>
      <c r="E3" s="395"/>
    </row>
    <row r="4" spans="1:8" ht="16.5" thickBot="1">
      <c r="A4" s="183"/>
      <c r="D4" s="402" t="s">
        <v>187</v>
      </c>
      <c r="E4" s="402"/>
      <c r="F4" s="402"/>
    </row>
    <row r="5" spans="1:8" s="165" customFormat="1" ht="95.25" thickBot="1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s="215" customFormat="1" ht="12.75" thickBot="1">
      <c r="A6" s="192">
        <v>1</v>
      </c>
      <c r="B6" s="193">
        <v>2</v>
      </c>
      <c r="C6" s="194">
        <v>3</v>
      </c>
      <c r="D6" s="195">
        <v>4</v>
      </c>
      <c r="E6" s="196">
        <v>5</v>
      </c>
      <c r="F6" s="214">
        <v>6</v>
      </c>
      <c r="G6" s="195">
        <v>7</v>
      </c>
      <c r="H6" s="196">
        <v>8</v>
      </c>
    </row>
    <row r="7" spans="1:8" ht="36.75" customHeight="1" thickBot="1">
      <c r="A7" s="397" t="s">
        <v>229</v>
      </c>
      <c r="B7" s="398"/>
      <c r="C7" s="179">
        <f t="shared" ref="C7:H7" si="0">SUM(C8:C21)</f>
        <v>0</v>
      </c>
      <c r="D7" s="180">
        <f t="shared" si="0"/>
        <v>0</v>
      </c>
      <c r="E7" s="181">
        <f t="shared" si="0"/>
        <v>0</v>
      </c>
      <c r="F7" s="210">
        <f t="shared" si="0"/>
        <v>0</v>
      </c>
      <c r="G7" s="180">
        <f t="shared" si="0"/>
        <v>929</v>
      </c>
      <c r="H7" s="181">
        <f t="shared" si="0"/>
        <v>929</v>
      </c>
    </row>
    <row r="8" spans="1:8" ht="24.95" customHeight="1">
      <c r="A8" s="184" t="s">
        <v>57</v>
      </c>
      <c r="B8" s="185" t="s">
        <v>58</v>
      </c>
      <c r="C8" s="218"/>
      <c r="D8" s="219"/>
      <c r="E8" s="176">
        <f>C8+D8</f>
        <v>0</v>
      </c>
      <c r="F8" s="224"/>
      <c r="G8" s="225">
        <v>833</v>
      </c>
      <c r="H8" s="211">
        <f>F8+G8</f>
        <v>833</v>
      </c>
    </row>
    <row r="9" spans="1:8" ht="24.95" customHeight="1">
      <c r="A9" s="186" t="s">
        <v>59</v>
      </c>
      <c r="B9" s="187" t="s">
        <v>60</v>
      </c>
      <c r="C9" s="220"/>
      <c r="D9" s="221"/>
      <c r="E9" s="177">
        <f t="shared" ref="E9:E67" si="1">C9+D9</f>
        <v>0</v>
      </c>
      <c r="F9" s="220"/>
      <c r="G9" s="221">
        <v>8</v>
      </c>
      <c r="H9" s="177">
        <f t="shared" ref="H9:H21" si="2">F9+G9</f>
        <v>8</v>
      </c>
    </row>
    <row r="10" spans="1:8" ht="24.95" customHeight="1">
      <c r="A10" s="186" t="s">
        <v>61</v>
      </c>
      <c r="B10" s="187" t="s">
        <v>62</v>
      </c>
      <c r="C10" s="220"/>
      <c r="D10" s="221"/>
      <c r="E10" s="177">
        <f t="shared" si="1"/>
        <v>0</v>
      </c>
      <c r="F10" s="220"/>
      <c r="G10" s="221">
        <v>8</v>
      </c>
      <c r="H10" s="177">
        <f t="shared" si="2"/>
        <v>8</v>
      </c>
    </row>
    <row r="11" spans="1:8" ht="24.95" customHeight="1">
      <c r="A11" s="186" t="s">
        <v>63</v>
      </c>
      <c r="B11" s="187" t="s">
        <v>64</v>
      </c>
      <c r="C11" s="220"/>
      <c r="D11" s="221"/>
      <c r="E11" s="177">
        <f t="shared" si="1"/>
        <v>0</v>
      </c>
      <c r="F11" s="220"/>
      <c r="G11" s="221">
        <v>8</v>
      </c>
      <c r="H11" s="177">
        <f t="shared" si="2"/>
        <v>8</v>
      </c>
    </row>
    <row r="12" spans="1:8" ht="24.95" customHeight="1">
      <c r="A12" s="186" t="s">
        <v>65</v>
      </c>
      <c r="B12" s="187" t="s">
        <v>66</v>
      </c>
      <c r="C12" s="220"/>
      <c r="D12" s="221"/>
      <c r="E12" s="177">
        <f t="shared" si="1"/>
        <v>0</v>
      </c>
      <c r="F12" s="220"/>
      <c r="G12" s="221">
        <v>1</v>
      </c>
      <c r="H12" s="177">
        <f t="shared" si="2"/>
        <v>1</v>
      </c>
    </row>
    <row r="13" spans="1:8" ht="24.95" customHeight="1">
      <c r="A13" s="186" t="s">
        <v>67</v>
      </c>
      <c r="B13" s="187" t="s">
        <v>68</v>
      </c>
      <c r="C13" s="220"/>
      <c r="D13" s="221"/>
      <c r="E13" s="177">
        <f t="shared" si="1"/>
        <v>0</v>
      </c>
      <c r="F13" s="220"/>
      <c r="G13" s="221">
        <v>1</v>
      </c>
      <c r="H13" s="177">
        <f t="shared" si="2"/>
        <v>1</v>
      </c>
    </row>
    <row r="14" spans="1:8" ht="24.95" customHeight="1">
      <c r="A14" s="186" t="s">
        <v>69</v>
      </c>
      <c r="B14" s="187" t="s">
        <v>70</v>
      </c>
      <c r="C14" s="220"/>
      <c r="D14" s="221"/>
      <c r="E14" s="177">
        <f t="shared" si="1"/>
        <v>0</v>
      </c>
      <c r="F14" s="220"/>
      <c r="G14" s="221">
        <v>1</v>
      </c>
      <c r="H14" s="177">
        <f t="shared" si="2"/>
        <v>1</v>
      </c>
    </row>
    <row r="15" spans="1:8" ht="24.95" customHeight="1">
      <c r="A15" s="186" t="s">
        <v>71</v>
      </c>
      <c r="B15" s="187" t="s">
        <v>179</v>
      </c>
      <c r="C15" s="220"/>
      <c r="D15" s="221"/>
      <c r="E15" s="177">
        <f t="shared" si="1"/>
        <v>0</v>
      </c>
      <c r="F15" s="220"/>
      <c r="G15" s="221">
        <v>1</v>
      </c>
      <c r="H15" s="177">
        <f t="shared" si="2"/>
        <v>1</v>
      </c>
    </row>
    <row r="16" spans="1:8" ht="24.95" customHeight="1">
      <c r="A16" s="186" t="s">
        <v>72</v>
      </c>
      <c r="B16" s="187" t="s">
        <v>216</v>
      </c>
      <c r="C16" s="220"/>
      <c r="D16" s="221"/>
      <c r="E16" s="177">
        <f t="shared" si="1"/>
        <v>0</v>
      </c>
      <c r="F16" s="220"/>
      <c r="G16" s="221">
        <v>25</v>
      </c>
      <c r="H16" s="177">
        <f t="shared" si="2"/>
        <v>25</v>
      </c>
    </row>
    <row r="17" spans="1:8" ht="24.95" customHeight="1">
      <c r="A17" s="186" t="s">
        <v>73</v>
      </c>
      <c r="B17" s="187" t="s">
        <v>74</v>
      </c>
      <c r="C17" s="220"/>
      <c r="D17" s="221"/>
      <c r="E17" s="177">
        <f t="shared" si="1"/>
        <v>0</v>
      </c>
      <c r="F17" s="220"/>
      <c r="G17" s="221">
        <v>8</v>
      </c>
      <c r="H17" s="177">
        <f t="shared" si="2"/>
        <v>8</v>
      </c>
    </row>
    <row r="18" spans="1:8" ht="24.95" customHeight="1">
      <c r="A18" s="186" t="s">
        <v>75</v>
      </c>
      <c r="B18" s="187" t="s">
        <v>76</v>
      </c>
      <c r="C18" s="220"/>
      <c r="D18" s="221"/>
      <c r="E18" s="177">
        <f t="shared" si="1"/>
        <v>0</v>
      </c>
      <c r="F18" s="220"/>
      <c r="G18" s="221">
        <v>8</v>
      </c>
      <c r="H18" s="177">
        <f t="shared" si="2"/>
        <v>8</v>
      </c>
    </row>
    <row r="19" spans="1:8" ht="24.95" customHeight="1">
      <c r="A19" s="186" t="s">
        <v>77</v>
      </c>
      <c r="B19" s="187" t="s">
        <v>78</v>
      </c>
      <c r="C19" s="220"/>
      <c r="D19" s="221"/>
      <c r="E19" s="177">
        <f t="shared" si="1"/>
        <v>0</v>
      </c>
      <c r="F19" s="220"/>
      <c r="G19" s="221">
        <v>1</v>
      </c>
      <c r="H19" s="177">
        <f t="shared" si="2"/>
        <v>1</v>
      </c>
    </row>
    <row r="20" spans="1:8" ht="24.95" customHeight="1">
      <c r="A20" s="186" t="s">
        <v>79</v>
      </c>
      <c r="B20" s="187" t="s">
        <v>80</v>
      </c>
      <c r="C20" s="220"/>
      <c r="D20" s="221"/>
      <c r="E20" s="177">
        <f t="shared" si="1"/>
        <v>0</v>
      </c>
      <c r="F20" s="220"/>
      <c r="G20" s="221">
        <v>25</v>
      </c>
      <c r="H20" s="177">
        <f t="shared" si="2"/>
        <v>25</v>
      </c>
    </row>
    <row r="21" spans="1:8" ht="24.95" customHeight="1" thickBot="1">
      <c r="A21" s="188" t="s">
        <v>81</v>
      </c>
      <c r="B21" s="189" t="s">
        <v>82</v>
      </c>
      <c r="C21" s="222"/>
      <c r="D21" s="223"/>
      <c r="E21" s="178">
        <f t="shared" si="1"/>
        <v>0</v>
      </c>
      <c r="F21" s="222"/>
      <c r="G21" s="223">
        <v>1</v>
      </c>
      <c r="H21" s="178">
        <f t="shared" si="2"/>
        <v>1</v>
      </c>
    </row>
    <row r="22" spans="1:8" ht="24.95" customHeight="1" thickBot="1">
      <c r="A22" s="397" t="s">
        <v>230</v>
      </c>
      <c r="B22" s="398"/>
      <c r="C22" s="179">
        <f t="shared" ref="C22:H22" si="3">SUM(C23:C44)</f>
        <v>0</v>
      </c>
      <c r="D22" s="180">
        <f t="shared" si="3"/>
        <v>0</v>
      </c>
      <c r="E22" s="181">
        <f t="shared" si="3"/>
        <v>0</v>
      </c>
      <c r="F22" s="179">
        <f t="shared" si="3"/>
        <v>0</v>
      </c>
      <c r="G22" s="180">
        <f t="shared" si="3"/>
        <v>0</v>
      </c>
      <c r="H22" s="181">
        <f t="shared" si="3"/>
        <v>0</v>
      </c>
    </row>
    <row r="23" spans="1:8" ht="52.5" customHeight="1">
      <c r="A23" s="184" t="s">
        <v>178</v>
      </c>
      <c r="B23" s="185" t="s">
        <v>83</v>
      </c>
      <c r="C23" s="218"/>
      <c r="D23" s="219"/>
      <c r="E23" s="176">
        <f t="shared" si="1"/>
        <v>0</v>
      </c>
      <c r="F23" s="224"/>
      <c r="G23" s="225"/>
      <c r="H23" s="211">
        <f t="shared" ref="H23:H44" si="4">F23+G23</f>
        <v>0</v>
      </c>
    </row>
    <row r="24" spans="1:8" ht="24.95" customHeight="1">
      <c r="A24" s="186" t="s">
        <v>84</v>
      </c>
      <c r="B24" s="187" t="s">
        <v>85</v>
      </c>
      <c r="C24" s="220"/>
      <c r="D24" s="221"/>
      <c r="E24" s="177">
        <f t="shared" si="1"/>
        <v>0</v>
      </c>
      <c r="F24" s="220"/>
      <c r="G24" s="221"/>
      <c r="H24" s="177">
        <f t="shared" si="4"/>
        <v>0</v>
      </c>
    </row>
    <row r="25" spans="1:8" ht="24.95" customHeight="1">
      <c r="A25" s="186" t="s">
        <v>180</v>
      </c>
      <c r="B25" s="187" t="s">
        <v>86</v>
      </c>
      <c r="C25" s="220"/>
      <c r="D25" s="221"/>
      <c r="E25" s="177">
        <f t="shared" si="1"/>
        <v>0</v>
      </c>
      <c r="F25" s="220"/>
      <c r="G25" s="221"/>
      <c r="H25" s="177">
        <f t="shared" si="4"/>
        <v>0</v>
      </c>
    </row>
    <row r="26" spans="1:8" ht="39" customHeight="1">
      <c r="A26" s="186" t="s">
        <v>87</v>
      </c>
      <c r="B26" s="187" t="s">
        <v>88</v>
      </c>
      <c r="C26" s="220"/>
      <c r="D26" s="221"/>
      <c r="E26" s="177">
        <f t="shared" si="1"/>
        <v>0</v>
      </c>
      <c r="F26" s="220"/>
      <c r="G26" s="221"/>
      <c r="H26" s="177">
        <f t="shared" si="4"/>
        <v>0</v>
      </c>
    </row>
    <row r="27" spans="1:8" ht="38.25" customHeight="1">
      <c r="A27" s="186" t="s">
        <v>89</v>
      </c>
      <c r="B27" s="187" t="s">
        <v>90</v>
      </c>
      <c r="C27" s="220"/>
      <c r="D27" s="221"/>
      <c r="E27" s="177">
        <f t="shared" si="1"/>
        <v>0</v>
      </c>
      <c r="F27" s="220"/>
      <c r="G27" s="221"/>
      <c r="H27" s="177">
        <f t="shared" si="4"/>
        <v>0</v>
      </c>
    </row>
    <row r="28" spans="1:8" ht="24.95" customHeight="1">
      <c r="A28" s="186" t="s">
        <v>91</v>
      </c>
      <c r="B28" s="187" t="s">
        <v>92</v>
      </c>
      <c r="C28" s="220"/>
      <c r="D28" s="221"/>
      <c r="E28" s="177">
        <f t="shared" si="1"/>
        <v>0</v>
      </c>
      <c r="F28" s="220"/>
      <c r="G28" s="221"/>
      <c r="H28" s="177">
        <f t="shared" si="4"/>
        <v>0</v>
      </c>
    </row>
    <row r="29" spans="1:8" ht="24.95" customHeight="1">
      <c r="A29" s="186" t="s">
        <v>93</v>
      </c>
      <c r="B29" s="187" t="s">
        <v>94</v>
      </c>
      <c r="C29" s="220"/>
      <c r="D29" s="221"/>
      <c r="E29" s="177">
        <f t="shared" si="1"/>
        <v>0</v>
      </c>
      <c r="F29" s="220"/>
      <c r="G29" s="221"/>
      <c r="H29" s="177">
        <f t="shared" si="4"/>
        <v>0</v>
      </c>
    </row>
    <row r="30" spans="1:8" ht="24.95" customHeight="1">
      <c r="A30" s="186" t="s">
        <v>95</v>
      </c>
      <c r="B30" s="187" t="s">
        <v>96</v>
      </c>
      <c r="C30" s="220"/>
      <c r="D30" s="221"/>
      <c r="E30" s="177">
        <f t="shared" si="1"/>
        <v>0</v>
      </c>
      <c r="F30" s="220"/>
      <c r="G30" s="221"/>
      <c r="H30" s="177">
        <f t="shared" si="4"/>
        <v>0</v>
      </c>
    </row>
    <row r="31" spans="1:8" ht="24.95" customHeight="1">
      <c r="A31" s="186" t="s">
        <v>97</v>
      </c>
      <c r="B31" s="187" t="s">
        <v>98</v>
      </c>
      <c r="C31" s="220"/>
      <c r="D31" s="221"/>
      <c r="E31" s="177">
        <f t="shared" si="1"/>
        <v>0</v>
      </c>
      <c r="F31" s="220"/>
      <c r="G31" s="221"/>
      <c r="H31" s="177">
        <f t="shared" si="4"/>
        <v>0</v>
      </c>
    </row>
    <row r="32" spans="1:8" ht="24.95" customHeight="1">
      <c r="A32" s="186" t="s">
        <v>99</v>
      </c>
      <c r="B32" s="187" t="s">
        <v>100</v>
      </c>
      <c r="C32" s="220"/>
      <c r="D32" s="221"/>
      <c r="E32" s="177">
        <f t="shared" si="1"/>
        <v>0</v>
      </c>
      <c r="F32" s="220"/>
      <c r="G32" s="221"/>
      <c r="H32" s="177">
        <f t="shared" si="4"/>
        <v>0</v>
      </c>
    </row>
    <row r="33" spans="1:8" ht="48.75" customHeight="1">
      <c r="A33" s="186" t="s">
        <v>101</v>
      </c>
      <c r="B33" s="187" t="s">
        <v>102</v>
      </c>
      <c r="C33" s="220"/>
      <c r="D33" s="221"/>
      <c r="E33" s="177">
        <f t="shared" si="1"/>
        <v>0</v>
      </c>
      <c r="F33" s="220"/>
      <c r="G33" s="221"/>
      <c r="H33" s="177">
        <f t="shared" si="4"/>
        <v>0</v>
      </c>
    </row>
    <row r="34" spans="1:8" ht="24.95" customHeight="1">
      <c r="A34" s="186" t="s">
        <v>103</v>
      </c>
      <c r="B34" s="187" t="s">
        <v>104</v>
      </c>
      <c r="C34" s="220"/>
      <c r="D34" s="221"/>
      <c r="E34" s="177">
        <f t="shared" si="1"/>
        <v>0</v>
      </c>
      <c r="F34" s="220"/>
      <c r="G34" s="221"/>
      <c r="H34" s="177">
        <f t="shared" si="4"/>
        <v>0</v>
      </c>
    </row>
    <row r="35" spans="1:8" ht="24.95" customHeight="1">
      <c r="A35" s="186" t="s">
        <v>105</v>
      </c>
      <c r="B35" s="187" t="s">
        <v>106</v>
      </c>
      <c r="C35" s="220"/>
      <c r="D35" s="221"/>
      <c r="E35" s="177">
        <f t="shared" si="1"/>
        <v>0</v>
      </c>
      <c r="F35" s="220"/>
      <c r="G35" s="221"/>
      <c r="H35" s="177">
        <f t="shared" si="4"/>
        <v>0</v>
      </c>
    </row>
    <row r="36" spans="1:8" ht="24.95" customHeight="1">
      <c r="A36" s="186" t="s">
        <v>107</v>
      </c>
      <c r="B36" s="187" t="s">
        <v>108</v>
      </c>
      <c r="C36" s="220"/>
      <c r="D36" s="221"/>
      <c r="E36" s="177">
        <f t="shared" si="1"/>
        <v>0</v>
      </c>
      <c r="F36" s="220"/>
      <c r="G36" s="221"/>
      <c r="H36" s="177">
        <f t="shared" si="4"/>
        <v>0</v>
      </c>
    </row>
    <row r="37" spans="1:8" ht="24.95" customHeight="1">
      <c r="A37" s="186" t="s">
        <v>109</v>
      </c>
      <c r="B37" s="187" t="s">
        <v>110</v>
      </c>
      <c r="C37" s="220"/>
      <c r="D37" s="221"/>
      <c r="E37" s="177">
        <f t="shared" si="1"/>
        <v>0</v>
      </c>
      <c r="F37" s="220"/>
      <c r="G37" s="221"/>
      <c r="H37" s="177">
        <f t="shared" si="4"/>
        <v>0</v>
      </c>
    </row>
    <row r="38" spans="1:8" ht="24.95" customHeight="1">
      <c r="A38" s="186" t="s">
        <v>111</v>
      </c>
      <c r="B38" s="187" t="s">
        <v>112</v>
      </c>
      <c r="C38" s="220"/>
      <c r="D38" s="221"/>
      <c r="E38" s="177">
        <f t="shared" si="1"/>
        <v>0</v>
      </c>
      <c r="F38" s="220"/>
      <c r="G38" s="221"/>
      <c r="H38" s="177">
        <f t="shared" si="4"/>
        <v>0</v>
      </c>
    </row>
    <row r="39" spans="1:8" ht="35.1" customHeight="1">
      <c r="A39" s="186" t="s">
        <v>113</v>
      </c>
      <c r="B39" s="187" t="s">
        <v>114</v>
      </c>
      <c r="C39" s="220"/>
      <c r="D39" s="221"/>
      <c r="E39" s="177">
        <f t="shared" si="1"/>
        <v>0</v>
      </c>
      <c r="F39" s="220"/>
      <c r="G39" s="221"/>
      <c r="H39" s="177">
        <f t="shared" si="4"/>
        <v>0</v>
      </c>
    </row>
    <row r="40" spans="1:8" ht="35.1" customHeight="1">
      <c r="A40" s="186" t="s">
        <v>115</v>
      </c>
      <c r="B40" s="187" t="s">
        <v>116</v>
      </c>
      <c r="C40" s="220"/>
      <c r="D40" s="221"/>
      <c r="E40" s="177">
        <f t="shared" si="1"/>
        <v>0</v>
      </c>
      <c r="F40" s="220"/>
      <c r="G40" s="221"/>
      <c r="H40" s="177">
        <f t="shared" si="4"/>
        <v>0</v>
      </c>
    </row>
    <row r="41" spans="1:8" ht="35.1" customHeight="1">
      <c r="A41" s="186" t="s">
        <v>117</v>
      </c>
      <c r="B41" s="187" t="s">
        <v>118</v>
      </c>
      <c r="C41" s="220"/>
      <c r="D41" s="221"/>
      <c r="E41" s="177">
        <f t="shared" si="1"/>
        <v>0</v>
      </c>
      <c r="F41" s="220"/>
      <c r="G41" s="221"/>
      <c r="H41" s="177">
        <f t="shared" si="4"/>
        <v>0</v>
      </c>
    </row>
    <row r="42" spans="1:8" ht="24.95" customHeight="1">
      <c r="A42" s="186" t="s">
        <v>119</v>
      </c>
      <c r="B42" s="187" t="s">
        <v>120</v>
      </c>
      <c r="C42" s="220"/>
      <c r="D42" s="221"/>
      <c r="E42" s="177">
        <f t="shared" si="1"/>
        <v>0</v>
      </c>
      <c r="F42" s="220"/>
      <c r="G42" s="221"/>
      <c r="H42" s="177">
        <f t="shared" si="4"/>
        <v>0</v>
      </c>
    </row>
    <row r="43" spans="1:8" ht="24.95" customHeight="1">
      <c r="A43" s="186" t="s">
        <v>121</v>
      </c>
      <c r="B43" s="187" t="s">
        <v>122</v>
      </c>
      <c r="C43" s="220"/>
      <c r="D43" s="221"/>
      <c r="E43" s="177">
        <f t="shared" si="1"/>
        <v>0</v>
      </c>
      <c r="F43" s="220"/>
      <c r="G43" s="221"/>
      <c r="H43" s="177">
        <f t="shared" si="4"/>
        <v>0</v>
      </c>
    </row>
    <row r="44" spans="1:8" ht="24.95" customHeight="1" thickBot="1">
      <c r="A44" s="188" t="s">
        <v>123</v>
      </c>
      <c r="B44" s="189" t="s">
        <v>124</v>
      </c>
      <c r="C44" s="222"/>
      <c r="D44" s="223"/>
      <c r="E44" s="178">
        <f t="shared" si="1"/>
        <v>0</v>
      </c>
      <c r="F44" s="226"/>
      <c r="G44" s="227"/>
      <c r="H44" s="212">
        <f t="shared" si="4"/>
        <v>0</v>
      </c>
    </row>
    <row r="45" spans="1:8" ht="24.95" customHeight="1" thickBot="1">
      <c r="A45" s="397" t="s">
        <v>231</v>
      </c>
      <c r="B45" s="398"/>
      <c r="C45" s="179">
        <f t="shared" ref="C45:H45" si="5">SUM(C46:C67)</f>
        <v>0</v>
      </c>
      <c r="D45" s="180">
        <f t="shared" si="5"/>
        <v>0</v>
      </c>
      <c r="E45" s="181">
        <f t="shared" si="5"/>
        <v>0</v>
      </c>
      <c r="F45" s="210">
        <f t="shared" si="5"/>
        <v>0</v>
      </c>
      <c r="G45" s="180">
        <f t="shared" si="5"/>
        <v>0</v>
      </c>
      <c r="H45" s="181">
        <f t="shared" si="5"/>
        <v>0</v>
      </c>
    </row>
    <row r="46" spans="1:8" ht="30" customHeight="1">
      <c r="A46" s="184" t="s">
        <v>125</v>
      </c>
      <c r="B46" s="185" t="s">
        <v>126</v>
      </c>
      <c r="C46" s="218"/>
      <c r="D46" s="219"/>
      <c r="E46" s="176">
        <f t="shared" si="1"/>
        <v>0</v>
      </c>
      <c r="F46" s="224"/>
      <c r="G46" s="225"/>
      <c r="H46" s="211">
        <f t="shared" ref="H46:H67" si="6">F46+G46</f>
        <v>0</v>
      </c>
    </row>
    <row r="47" spans="1:8" ht="30" customHeight="1">
      <c r="A47" s="186" t="s">
        <v>127</v>
      </c>
      <c r="B47" s="187" t="s">
        <v>128</v>
      </c>
      <c r="C47" s="220"/>
      <c r="D47" s="221"/>
      <c r="E47" s="177">
        <f t="shared" si="1"/>
        <v>0</v>
      </c>
      <c r="F47" s="220"/>
      <c r="G47" s="221"/>
      <c r="H47" s="177">
        <f t="shared" si="6"/>
        <v>0</v>
      </c>
    </row>
    <row r="48" spans="1:8" ht="30" customHeight="1">
      <c r="A48" s="186" t="s">
        <v>129</v>
      </c>
      <c r="B48" s="187" t="s">
        <v>130</v>
      </c>
      <c r="C48" s="220"/>
      <c r="D48" s="221"/>
      <c r="E48" s="177">
        <f t="shared" si="1"/>
        <v>0</v>
      </c>
      <c r="F48" s="220"/>
      <c r="G48" s="221"/>
      <c r="H48" s="177">
        <f t="shared" si="6"/>
        <v>0</v>
      </c>
    </row>
    <row r="49" spans="1:8" ht="30" customHeight="1">
      <c r="A49" s="186" t="s">
        <v>131</v>
      </c>
      <c r="B49" s="187" t="s">
        <v>132</v>
      </c>
      <c r="C49" s="220"/>
      <c r="D49" s="221"/>
      <c r="E49" s="177">
        <f t="shared" si="1"/>
        <v>0</v>
      </c>
      <c r="F49" s="220"/>
      <c r="G49" s="221"/>
      <c r="H49" s="177">
        <f t="shared" si="6"/>
        <v>0</v>
      </c>
    </row>
    <row r="50" spans="1:8" ht="30" customHeight="1">
      <c r="A50" s="186" t="s">
        <v>133</v>
      </c>
      <c r="B50" s="187" t="s">
        <v>134</v>
      </c>
      <c r="C50" s="220"/>
      <c r="D50" s="221"/>
      <c r="E50" s="177">
        <f t="shared" si="1"/>
        <v>0</v>
      </c>
      <c r="F50" s="220"/>
      <c r="G50" s="221"/>
      <c r="H50" s="177">
        <f t="shared" si="6"/>
        <v>0</v>
      </c>
    </row>
    <row r="51" spans="1:8" ht="30" customHeight="1">
      <c r="A51" s="186" t="s">
        <v>135</v>
      </c>
      <c r="B51" s="187" t="s">
        <v>136</v>
      </c>
      <c r="C51" s="220"/>
      <c r="D51" s="221"/>
      <c r="E51" s="177">
        <f t="shared" si="1"/>
        <v>0</v>
      </c>
      <c r="F51" s="220"/>
      <c r="G51" s="221"/>
      <c r="H51" s="177">
        <f t="shared" si="6"/>
        <v>0</v>
      </c>
    </row>
    <row r="52" spans="1:8" ht="30" customHeight="1">
      <c r="A52" s="186" t="s">
        <v>137</v>
      </c>
      <c r="B52" s="187" t="s">
        <v>138</v>
      </c>
      <c r="C52" s="220"/>
      <c r="D52" s="221"/>
      <c r="E52" s="177">
        <f t="shared" si="1"/>
        <v>0</v>
      </c>
      <c r="F52" s="220"/>
      <c r="G52" s="221"/>
      <c r="H52" s="177">
        <f t="shared" si="6"/>
        <v>0</v>
      </c>
    </row>
    <row r="53" spans="1:8" ht="30" customHeight="1">
      <c r="A53" s="186" t="s">
        <v>182</v>
      </c>
      <c r="B53" s="187" t="s">
        <v>139</v>
      </c>
      <c r="C53" s="220"/>
      <c r="D53" s="221"/>
      <c r="E53" s="177">
        <f t="shared" si="1"/>
        <v>0</v>
      </c>
      <c r="F53" s="220"/>
      <c r="G53" s="221"/>
      <c r="H53" s="177">
        <f t="shared" si="6"/>
        <v>0</v>
      </c>
    </row>
    <row r="54" spans="1:8" ht="30" customHeight="1">
      <c r="A54" s="186" t="s">
        <v>140</v>
      </c>
      <c r="B54" s="187" t="s">
        <v>141</v>
      </c>
      <c r="C54" s="220"/>
      <c r="D54" s="221"/>
      <c r="E54" s="177">
        <f t="shared" si="1"/>
        <v>0</v>
      </c>
      <c r="F54" s="220"/>
      <c r="G54" s="221"/>
      <c r="H54" s="177">
        <f t="shared" si="6"/>
        <v>0</v>
      </c>
    </row>
    <row r="55" spans="1:8" ht="30" customHeight="1">
      <c r="A55" s="186" t="s">
        <v>185</v>
      </c>
      <c r="B55" s="187" t="s">
        <v>142</v>
      </c>
      <c r="C55" s="220"/>
      <c r="D55" s="221"/>
      <c r="E55" s="177">
        <f t="shared" si="1"/>
        <v>0</v>
      </c>
      <c r="F55" s="220"/>
      <c r="G55" s="221"/>
      <c r="H55" s="177">
        <f t="shared" si="6"/>
        <v>0</v>
      </c>
    </row>
    <row r="56" spans="1:8" ht="30" customHeight="1">
      <c r="A56" s="186" t="s">
        <v>143</v>
      </c>
      <c r="B56" s="187" t="s">
        <v>144</v>
      </c>
      <c r="C56" s="220"/>
      <c r="D56" s="221"/>
      <c r="E56" s="177">
        <f t="shared" si="1"/>
        <v>0</v>
      </c>
      <c r="F56" s="220"/>
      <c r="G56" s="221"/>
      <c r="H56" s="177">
        <f t="shared" si="6"/>
        <v>0</v>
      </c>
    </row>
    <row r="57" spans="1:8" ht="30" customHeight="1">
      <c r="A57" s="186" t="s">
        <v>183</v>
      </c>
      <c r="B57" s="187" t="s">
        <v>145</v>
      </c>
      <c r="C57" s="220"/>
      <c r="D57" s="221"/>
      <c r="E57" s="177">
        <f t="shared" si="1"/>
        <v>0</v>
      </c>
      <c r="F57" s="220"/>
      <c r="G57" s="221"/>
      <c r="H57" s="177">
        <f t="shared" si="6"/>
        <v>0</v>
      </c>
    </row>
    <row r="58" spans="1:8" ht="30" customHeight="1">
      <c r="A58" s="186" t="s">
        <v>184</v>
      </c>
      <c r="B58" s="187" t="s">
        <v>146</v>
      </c>
      <c r="C58" s="220"/>
      <c r="D58" s="221"/>
      <c r="E58" s="177">
        <f t="shared" si="1"/>
        <v>0</v>
      </c>
      <c r="F58" s="220"/>
      <c r="G58" s="221"/>
      <c r="H58" s="177">
        <f t="shared" si="6"/>
        <v>0</v>
      </c>
    </row>
    <row r="59" spans="1:8" ht="30" customHeight="1">
      <c r="A59" s="186" t="s">
        <v>186</v>
      </c>
      <c r="B59" s="187" t="s">
        <v>147</v>
      </c>
      <c r="C59" s="220"/>
      <c r="D59" s="221"/>
      <c r="E59" s="177">
        <f t="shared" si="1"/>
        <v>0</v>
      </c>
      <c r="F59" s="220"/>
      <c r="G59" s="221"/>
      <c r="H59" s="177">
        <f t="shared" si="6"/>
        <v>0</v>
      </c>
    </row>
    <row r="60" spans="1:8" ht="30" customHeight="1">
      <c r="A60" s="186" t="s">
        <v>148</v>
      </c>
      <c r="B60" s="187" t="s">
        <v>149</v>
      </c>
      <c r="C60" s="220"/>
      <c r="D60" s="221"/>
      <c r="E60" s="177">
        <f t="shared" si="1"/>
        <v>0</v>
      </c>
      <c r="F60" s="220"/>
      <c r="G60" s="221"/>
      <c r="H60" s="177">
        <f t="shared" si="6"/>
        <v>0</v>
      </c>
    </row>
    <row r="61" spans="1:8" ht="30" customHeight="1">
      <c r="A61" s="186" t="s">
        <v>150</v>
      </c>
      <c r="B61" s="187" t="s">
        <v>151</v>
      </c>
      <c r="C61" s="220"/>
      <c r="D61" s="221"/>
      <c r="E61" s="177">
        <f t="shared" si="1"/>
        <v>0</v>
      </c>
      <c r="F61" s="220"/>
      <c r="G61" s="221"/>
      <c r="H61" s="177">
        <f t="shared" si="6"/>
        <v>0</v>
      </c>
    </row>
    <row r="62" spans="1:8" ht="30" customHeight="1">
      <c r="A62" s="186" t="s">
        <v>152</v>
      </c>
      <c r="B62" s="187" t="s">
        <v>153</v>
      </c>
      <c r="C62" s="220"/>
      <c r="D62" s="221"/>
      <c r="E62" s="177">
        <f t="shared" si="1"/>
        <v>0</v>
      </c>
      <c r="F62" s="220"/>
      <c r="G62" s="221"/>
      <c r="H62" s="177">
        <f t="shared" si="6"/>
        <v>0</v>
      </c>
    </row>
    <row r="63" spans="1:8" ht="30" customHeight="1">
      <c r="A63" s="186" t="s">
        <v>154</v>
      </c>
      <c r="B63" s="187" t="s">
        <v>155</v>
      </c>
      <c r="C63" s="220"/>
      <c r="D63" s="221"/>
      <c r="E63" s="177">
        <f t="shared" si="1"/>
        <v>0</v>
      </c>
      <c r="F63" s="220"/>
      <c r="G63" s="221"/>
      <c r="H63" s="177">
        <f t="shared" si="6"/>
        <v>0</v>
      </c>
    </row>
    <row r="64" spans="1:8" ht="30" customHeight="1">
      <c r="A64" s="186" t="s">
        <v>156</v>
      </c>
      <c r="B64" s="187" t="s">
        <v>157</v>
      </c>
      <c r="C64" s="220"/>
      <c r="D64" s="221"/>
      <c r="E64" s="177">
        <f t="shared" si="1"/>
        <v>0</v>
      </c>
      <c r="F64" s="220"/>
      <c r="G64" s="221"/>
      <c r="H64" s="177">
        <f t="shared" si="6"/>
        <v>0</v>
      </c>
    </row>
    <row r="65" spans="1:11" ht="30" customHeight="1">
      <c r="A65" s="186" t="s">
        <v>158</v>
      </c>
      <c r="B65" s="187" t="s">
        <v>159</v>
      </c>
      <c r="C65" s="220"/>
      <c r="D65" s="221"/>
      <c r="E65" s="177">
        <f t="shared" si="1"/>
        <v>0</v>
      </c>
      <c r="F65" s="220"/>
      <c r="G65" s="221"/>
      <c r="H65" s="177">
        <f t="shared" si="6"/>
        <v>0</v>
      </c>
    </row>
    <row r="66" spans="1:11" ht="30" customHeight="1">
      <c r="A66" s="186" t="s">
        <v>160</v>
      </c>
      <c r="B66" s="187" t="s">
        <v>161</v>
      </c>
      <c r="C66" s="220"/>
      <c r="D66" s="221"/>
      <c r="E66" s="177">
        <f t="shared" si="1"/>
        <v>0</v>
      </c>
      <c r="F66" s="220"/>
      <c r="G66" s="221"/>
      <c r="H66" s="177">
        <f t="shared" si="6"/>
        <v>0</v>
      </c>
    </row>
    <row r="67" spans="1:11" ht="30" customHeight="1" thickBot="1">
      <c r="A67" s="188" t="s">
        <v>162</v>
      </c>
      <c r="B67" s="189" t="s">
        <v>163</v>
      </c>
      <c r="C67" s="222"/>
      <c r="D67" s="223"/>
      <c r="E67" s="178">
        <f t="shared" si="1"/>
        <v>0</v>
      </c>
      <c r="F67" s="226"/>
      <c r="G67" s="227"/>
      <c r="H67" s="212">
        <f t="shared" si="6"/>
        <v>0</v>
      </c>
    </row>
    <row r="68" spans="1:11" ht="30" customHeight="1" thickBot="1">
      <c r="A68" s="397" t="s">
        <v>49</v>
      </c>
      <c r="B68" s="398"/>
      <c r="C68" s="179">
        <f t="shared" ref="C68:H68" si="7">C7+C22+C45</f>
        <v>0</v>
      </c>
      <c r="D68" s="180">
        <f t="shared" si="7"/>
        <v>0</v>
      </c>
      <c r="E68" s="181">
        <f t="shared" si="7"/>
        <v>0</v>
      </c>
      <c r="F68" s="210">
        <f t="shared" si="7"/>
        <v>0</v>
      </c>
      <c r="G68" s="180">
        <f t="shared" si="7"/>
        <v>929</v>
      </c>
      <c r="H68" s="181">
        <f t="shared" si="7"/>
        <v>929</v>
      </c>
      <c r="I68" s="172"/>
      <c r="K68" s="173"/>
    </row>
    <row r="69" spans="1:11" ht="30" customHeight="1">
      <c r="E69" s="172"/>
      <c r="F69" s="172"/>
      <c r="G69" s="172"/>
      <c r="H69" s="172"/>
      <c r="I69" s="172"/>
      <c r="J69" s="172"/>
      <c r="K69" s="172"/>
    </row>
    <row r="70" spans="1:11" ht="30" customHeight="1">
      <c r="E70" s="172"/>
      <c r="F70" s="172"/>
      <c r="G70" s="172"/>
      <c r="H70" s="172"/>
      <c r="I70" s="172"/>
      <c r="J70" s="172"/>
      <c r="K70" s="172"/>
    </row>
    <row r="71" spans="1:11" ht="30" customHeight="1">
      <c r="E71" s="173"/>
      <c r="F71" s="172"/>
      <c r="G71" s="172"/>
      <c r="H71" s="172"/>
      <c r="I71" s="172"/>
      <c r="J71" s="172"/>
      <c r="K71" s="172"/>
    </row>
    <row r="72" spans="1:11" ht="30" customHeight="1">
      <c r="E72" s="172"/>
      <c r="F72" s="172"/>
      <c r="G72" s="172"/>
      <c r="H72" s="172"/>
      <c r="I72" s="172"/>
      <c r="J72" s="172"/>
      <c r="K72" s="172"/>
    </row>
    <row r="73" spans="1:11">
      <c r="E73" s="172"/>
      <c r="F73" s="172"/>
      <c r="G73" s="172"/>
      <c r="H73" s="172"/>
      <c r="I73" s="172"/>
      <c r="J73" s="172"/>
      <c r="K73" s="172"/>
    </row>
    <row r="74" spans="1:11">
      <c r="E74" s="172"/>
      <c r="F74" s="172"/>
      <c r="G74" s="172"/>
      <c r="H74" s="172"/>
      <c r="I74" s="172"/>
      <c r="J74" s="172"/>
      <c r="K74" s="172"/>
    </row>
  </sheetData>
  <sheetProtection password="CC5B" sheet="1" objects="1" scenarios="1"/>
  <mergeCells count="7">
    <mergeCell ref="A1:H1"/>
    <mergeCell ref="D3:E3"/>
    <mergeCell ref="A68:B68"/>
    <mergeCell ref="D4:F4"/>
    <mergeCell ref="A7:B7"/>
    <mergeCell ref="A22:B22"/>
    <mergeCell ref="A45:B45"/>
  </mergeCells>
  <printOptions horizontalCentered="1"/>
  <pageMargins left="0.39370078740157483" right="0.35433070866141736" top="0.39370078740157483" bottom="0.15748031496062992" header="0.15748031496062992" footer="0.15748031496062992"/>
  <pageSetup paperSize="9" scale="56" fitToHeight="0" orientation="portrait" r:id="rId1"/>
  <rowBreaks count="1" manualBreakCount="1">
    <brk id="44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K74"/>
  <sheetViews>
    <sheetView workbookViewId="0">
      <selection activeCell="B31" sqref="B31"/>
    </sheetView>
  </sheetViews>
  <sheetFormatPr defaultColWidth="9.140625" defaultRowHeight="15.75"/>
  <cols>
    <col min="1" max="1" width="19.85546875" style="143" customWidth="1"/>
    <col min="2" max="2" width="52.42578125" style="143" customWidth="1"/>
    <col min="3" max="3" width="15" style="133" bestFit="1" customWidth="1"/>
    <col min="4" max="4" width="13.42578125" style="133" bestFit="1" customWidth="1"/>
    <col min="5" max="5" width="12.42578125" style="133" bestFit="1" customWidth="1"/>
    <col min="6" max="6" width="17.42578125" style="133" customWidth="1"/>
    <col min="7" max="7" width="16.5703125" style="133" customWidth="1"/>
    <col min="8" max="8" width="17.28515625" style="133" customWidth="1"/>
    <col min="9" max="9" width="14" style="133" bestFit="1" customWidth="1"/>
    <col min="10" max="10" width="9.140625" style="133"/>
    <col min="11" max="11" width="14" style="133" bestFit="1" customWidth="1"/>
    <col min="12" max="16384" width="9.140625" style="133"/>
  </cols>
  <sheetData>
    <row r="1" spans="1:8" ht="59.25" customHeight="1">
      <c r="A1" s="394" t="s">
        <v>687</v>
      </c>
      <c r="B1" s="394"/>
      <c r="C1" s="394"/>
      <c r="D1" s="394"/>
      <c r="E1" s="394"/>
      <c r="F1" s="394"/>
    </row>
    <row r="2" spans="1:8">
      <c r="A2" s="182"/>
      <c r="B2" s="182"/>
      <c r="C2" s="165"/>
      <c r="D2" s="165"/>
      <c r="E2" s="165"/>
    </row>
    <row r="3" spans="1:8" ht="31.5">
      <c r="A3" s="165" t="s">
        <v>50</v>
      </c>
      <c r="B3" s="213"/>
      <c r="C3" s="228" t="s">
        <v>51</v>
      </c>
      <c r="D3" s="395"/>
      <c r="E3" s="395"/>
    </row>
    <row r="4" spans="1:8" ht="16.5" thickBot="1">
      <c r="A4" s="183"/>
      <c r="D4" s="402" t="s">
        <v>181</v>
      </c>
      <c r="E4" s="402"/>
      <c r="F4" s="402"/>
    </row>
    <row r="5" spans="1:8" s="165" customFormat="1" ht="95.25" thickBot="1">
      <c r="A5" s="20" t="s">
        <v>52</v>
      </c>
      <c r="B5" s="21" t="s">
        <v>53</v>
      </c>
      <c r="C5" s="63" t="s">
        <v>54</v>
      </c>
      <c r="D5" s="64" t="s">
        <v>55</v>
      </c>
      <c r="E5" s="65" t="s">
        <v>56</v>
      </c>
      <c r="F5" s="10" t="s">
        <v>204</v>
      </c>
      <c r="G5" s="11" t="s">
        <v>205</v>
      </c>
      <c r="H5" s="12" t="s">
        <v>206</v>
      </c>
    </row>
    <row r="6" spans="1:8" ht="16.5" thickBot="1">
      <c r="A6" s="166">
        <v>1</v>
      </c>
      <c r="B6" s="167">
        <v>2</v>
      </c>
      <c r="C6" s="168">
        <v>3</v>
      </c>
      <c r="D6" s="169">
        <v>4</v>
      </c>
      <c r="E6" s="170">
        <v>5</v>
      </c>
      <c r="F6" s="209">
        <v>6</v>
      </c>
      <c r="G6" s="169">
        <v>7</v>
      </c>
      <c r="H6" s="170">
        <v>8</v>
      </c>
    </row>
    <row r="7" spans="1:8" ht="36.75" customHeight="1" thickBot="1">
      <c r="A7" s="397" t="s">
        <v>229</v>
      </c>
      <c r="B7" s="398"/>
      <c r="C7" s="179">
        <f t="shared" ref="C7:H7" si="0">SUM(C8:C21)</f>
        <v>0</v>
      </c>
      <c r="D7" s="180">
        <f t="shared" si="0"/>
        <v>0</v>
      </c>
      <c r="E7" s="181">
        <f t="shared" si="0"/>
        <v>0</v>
      </c>
      <c r="F7" s="210">
        <f t="shared" si="0"/>
        <v>0</v>
      </c>
      <c r="G7" s="180">
        <f t="shared" si="0"/>
        <v>0</v>
      </c>
      <c r="H7" s="181">
        <f t="shared" si="0"/>
        <v>0</v>
      </c>
    </row>
    <row r="8" spans="1:8" ht="24.95" customHeight="1">
      <c r="A8" s="184" t="s">
        <v>57</v>
      </c>
      <c r="B8" s="185" t="s">
        <v>58</v>
      </c>
      <c r="C8" s="218"/>
      <c r="D8" s="219"/>
      <c r="E8" s="176">
        <f>C8+D8</f>
        <v>0</v>
      </c>
      <c r="F8" s="224"/>
      <c r="G8" s="225"/>
      <c r="H8" s="211">
        <f>F8+G8</f>
        <v>0</v>
      </c>
    </row>
    <row r="9" spans="1:8" ht="24.95" customHeight="1">
      <c r="A9" s="186" t="s">
        <v>59</v>
      </c>
      <c r="B9" s="187" t="s">
        <v>60</v>
      </c>
      <c r="C9" s="220"/>
      <c r="D9" s="221"/>
      <c r="E9" s="177">
        <f t="shared" ref="E9:E67" si="1">C9+D9</f>
        <v>0</v>
      </c>
      <c r="F9" s="220"/>
      <c r="G9" s="221"/>
      <c r="H9" s="177">
        <f t="shared" ref="H9:H21" si="2">F9+G9</f>
        <v>0</v>
      </c>
    </row>
    <row r="10" spans="1:8" ht="24.95" customHeight="1">
      <c r="A10" s="186" t="s">
        <v>61</v>
      </c>
      <c r="B10" s="187" t="s">
        <v>62</v>
      </c>
      <c r="C10" s="220"/>
      <c r="D10" s="221"/>
      <c r="E10" s="177">
        <f t="shared" si="1"/>
        <v>0</v>
      </c>
      <c r="F10" s="220"/>
      <c r="G10" s="221"/>
      <c r="H10" s="177">
        <f t="shared" si="2"/>
        <v>0</v>
      </c>
    </row>
    <row r="11" spans="1:8" ht="24.95" customHeight="1">
      <c r="A11" s="186" t="s">
        <v>63</v>
      </c>
      <c r="B11" s="187" t="s">
        <v>64</v>
      </c>
      <c r="C11" s="220"/>
      <c r="D11" s="221"/>
      <c r="E11" s="177">
        <f t="shared" si="1"/>
        <v>0</v>
      </c>
      <c r="F11" s="220"/>
      <c r="G11" s="221"/>
      <c r="H11" s="177">
        <f t="shared" si="2"/>
        <v>0</v>
      </c>
    </row>
    <row r="12" spans="1:8" ht="24.95" customHeight="1">
      <c r="A12" s="186" t="s">
        <v>65</v>
      </c>
      <c r="B12" s="187" t="s">
        <v>66</v>
      </c>
      <c r="C12" s="220"/>
      <c r="D12" s="221"/>
      <c r="E12" s="177">
        <f t="shared" si="1"/>
        <v>0</v>
      </c>
      <c r="F12" s="220"/>
      <c r="G12" s="221"/>
      <c r="H12" s="177">
        <f t="shared" si="2"/>
        <v>0</v>
      </c>
    </row>
    <row r="13" spans="1:8" ht="24.95" customHeight="1">
      <c r="A13" s="186" t="s">
        <v>67</v>
      </c>
      <c r="B13" s="187" t="s">
        <v>68</v>
      </c>
      <c r="C13" s="220"/>
      <c r="D13" s="221"/>
      <c r="E13" s="177">
        <f t="shared" si="1"/>
        <v>0</v>
      </c>
      <c r="F13" s="220"/>
      <c r="G13" s="221"/>
      <c r="H13" s="177">
        <f t="shared" si="2"/>
        <v>0</v>
      </c>
    </row>
    <row r="14" spans="1:8" ht="24.95" customHeight="1">
      <c r="A14" s="186" t="s">
        <v>69</v>
      </c>
      <c r="B14" s="187" t="s">
        <v>70</v>
      </c>
      <c r="C14" s="220"/>
      <c r="D14" s="221"/>
      <c r="E14" s="177">
        <f t="shared" si="1"/>
        <v>0</v>
      </c>
      <c r="F14" s="220"/>
      <c r="G14" s="221"/>
      <c r="H14" s="177">
        <f t="shared" si="2"/>
        <v>0</v>
      </c>
    </row>
    <row r="15" spans="1:8" ht="39.75" customHeight="1">
      <c r="A15" s="186" t="s">
        <v>71</v>
      </c>
      <c r="B15" s="187" t="s">
        <v>179</v>
      </c>
      <c r="C15" s="220"/>
      <c r="D15" s="221"/>
      <c r="E15" s="177">
        <f t="shared" si="1"/>
        <v>0</v>
      </c>
      <c r="F15" s="220"/>
      <c r="G15" s="221"/>
      <c r="H15" s="177">
        <f t="shared" si="2"/>
        <v>0</v>
      </c>
    </row>
    <row r="16" spans="1:8" ht="24.95" customHeight="1">
      <c r="A16" s="186" t="s">
        <v>72</v>
      </c>
      <c r="B16" s="187" t="s">
        <v>216</v>
      </c>
      <c r="C16" s="220"/>
      <c r="D16" s="221"/>
      <c r="E16" s="177">
        <f t="shared" si="1"/>
        <v>0</v>
      </c>
      <c r="F16" s="220"/>
      <c r="G16" s="221"/>
      <c r="H16" s="177">
        <f t="shared" si="2"/>
        <v>0</v>
      </c>
    </row>
    <row r="17" spans="1:8" ht="24.95" customHeight="1">
      <c r="A17" s="186" t="s">
        <v>73</v>
      </c>
      <c r="B17" s="187" t="s">
        <v>74</v>
      </c>
      <c r="C17" s="220"/>
      <c r="D17" s="221"/>
      <c r="E17" s="177">
        <f t="shared" si="1"/>
        <v>0</v>
      </c>
      <c r="F17" s="220"/>
      <c r="G17" s="221"/>
      <c r="H17" s="177">
        <f t="shared" si="2"/>
        <v>0</v>
      </c>
    </row>
    <row r="18" spans="1:8" ht="24.95" customHeight="1">
      <c r="A18" s="186" t="s">
        <v>75</v>
      </c>
      <c r="B18" s="187" t="s">
        <v>76</v>
      </c>
      <c r="C18" s="220"/>
      <c r="D18" s="221"/>
      <c r="E18" s="177">
        <f t="shared" si="1"/>
        <v>0</v>
      </c>
      <c r="F18" s="220"/>
      <c r="G18" s="221"/>
      <c r="H18" s="177">
        <f t="shared" si="2"/>
        <v>0</v>
      </c>
    </row>
    <row r="19" spans="1:8" ht="24.95" customHeight="1">
      <c r="A19" s="186" t="s">
        <v>77</v>
      </c>
      <c r="B19" s="187" t="s">
        <v>78</v>
      </c>
      <c r="C19" s="220"/>
      <c r="D19" s="221"/>
      <c r="E19" s="177">
        <f t="shared" si="1"/>
        <v>0</v>
      </c>
      <c r="F19" s="220"/>
      <c r="G19" s="221"/>
      <c r="H19" s="177">
        <f t="shared" si="2"/>
        <v>0</v>
      </c>
    </row>
    <row r="20" spans="1:8" ht="24.95" customHeight="1">
      <c r="A20" s="186" t="s">
        <v>79</v>
      </c>
      <c r="B20" s="187" t="s">
        <v>80</v>
      </c>
      <c r="C20" s="220"/>
      <c r="D20" s="221"/>
      <c r="E20" s="177">
        <f t="shared" si="1"/>
        <v>0</v>
      </c>
      <c r="F20" s="220"/>
      <c r="G20" s="221"/>
      <c r="H20" s="177">
        <f t="shared" si="2"/>
        <v>0</v>
      </c>
    </row>
    <row r="21" spans="1:8" ht="24.95" customHeight="1" thickBot="1">
      <c r="A21" s="188" t="s">
        <v>81</v>
      </c>
      <c r="B21" s="189" t="s">
        <v>82</v>
      </c>
      <c r="C21" s="222"/>
      <c r="D21" s="223"/>
      <c r="E21" s="178">
        <f t="shared" si="1"/>
        <v>0</v>
      </c>
      <c r="F21" s="222"/>
      <c r="G21" s="223"/>
      <c r="H21" s="178">
        <f t="shared" si="2"/>
        <v>0</v>
      </c>
    </row>
    <row r="22" spans="1:8" ht="24.95" customHeight="1" thickBot="1">
      <c r="A22" s="397" t="s">
        <v>230</v>
      </c>
      <c r="B22" s="398"/>
      <c r="C22" s="179">
        <f t="shared" ref="C22:H22" si="3">SUM(C23:C44)</f>
        <v>0</v>
      </c>
      <c r="D22" s="180">
        <f t="shared" si="3"/>
        <v>0</v>
      </c>
      <c r="E22" s="181">
        <f t="shared" si="3"/>
        <v>0</v>
      </c>
      <c r="F22" s="179">
        <f t="shared" si="3"/>
        <v>0</v>
      </c>
      <c r="G22" s="180">
        <f t="shared" si="3"/>
        <v>0</v>
      </c>
      <c r="H22" s="181">
        <f t="shared" si="3"/>
        <v>0</v>
      </c>
    </row>
    <row r="23" spans="1:8" ht="54" customHeight="1">
      <c r="A23" s="184" t="s">
        <v>178</v>
      </c>
      <c r="B23" s="185" t="s">
        <v>83</v>
      </c>
      <c r="C23" s="218"/>
      <c r="D23" s="219"/>
      <c r="E23" s="176">
        <f t="shared" si="1"/>
        <v>0</v>
      </c>
      <c r="F23" s="224"/>
      <c r="G23" s="225"/>
      <c r="H23" s="211">
        <f t="shared" ref="H23:H44" si="4">F23+G23</f>
        <v>0</v>
      </c>
    </row>
    <row r="24" spans="1:8" ht="24.95" customHeight="1">
      <c r="A24" s="186" t="s">
        <v>84</v>
      </c>
      <c r="B24" s="187" t="s">
        <v>85</v>
      </c>
      <c r="C24" s="220"/>
      <c r="D24" s="221"/>
      <c r="E24" s="177">
        <f t="shared" si="1"/>
        <v>0</v>
      </c>
      <c r="F24" s="220"/>
      <c r="G24" s="221"/>
      <c r="H24" s="177">
        <f t="shared" si="4"/>
        <v>0</v>
      </c>
    </row>
    <row r="25" spans="1:8" ht="24.95" customHeight="1">
      <c r="A25" s="186" t="s">
        <v>180</v>
      </c>
      <c r="B25" s="187" t="s">
        <v>86</v>
      </c>
      <c r="C25" s="220"/>
      <c r="D25" s="221"/>
      <c r="E25" s="177">
        <f t="shared" si="1"/>
        <v>0</v>
      </c>
      <c r="F25" s="220"/>
      <c r="G25" s="221"/>
      <c r="H25" s="177">
        <f t="shared" si="4"/>
        <v>0</v>
      </c>
    </row>
    <row r="26" spans="1:8" ht="42" customHeight="1">
      <c r="A26" s="186" t="s">
        <v>87</v>
      </c>
      <c r="B26" s="187" t="s">
        <v>88</v>
      </c>
      <c r="C26" s="220"/>
      <c r="D26" s="221"/>
      <c r="E26" s="177">
        <f t="shared" si="1"/>
        <v>0</v>
      </c>
      <c r="F26" s="220"/>
      <c r="G26" s="221"/>
      <c r="H26" s="177">
        <f t="shared" si="4"/>
        <v>0</v>
      </c>
    </row>
    <row r="27" spans="1:8" ht="40.5" customHeight="1">
      <c r="A27" s="186" t="s">
        <v>89</v>
      </c>
      <c r="B27" s="187" t="s">
        <v>90</v>
      </c>
      <c r="C27" s="220"/>
      <c r="D27" s="221"/>
      <c r="E27" s="177">
        <f t="shared" si="1"/>
        <v>0</v>
      </c>
      <c r="F27" s="220"/>
      <c r="G27" s="221"/>
      <c r="H27" s="177">
        <f t="shared" si="4"/>
        <v>0</v>
      </c>
    </row>
    <row r="28" spans="1:8" ht="24.95" customHeight="1">
      <c r="A28" s="186" t="s">
        <v>91</v>
      </c>
      <c r="B28" s="187" t="s">
        <v>92</v>
      </c>
      <c r="C28" s="220"/>
      <c r="D28" s="221"/>
      <c r="E28" s="177">
        <f t="shared" si="1"/>
        <v>0</v>
      </c>
      <c r="F28" s="220"/>
      <c r="G28" s="221"/>
      <c r="H28" s="177">
        <f t="shared" si="4"/>
        <v>0</v>
      </c>
    </row>
    <row r="29" spans="1:8" ht="24.95" customHeight="1">
      <c r="A29" s="186" t="s">
        <v>93</v>
      </c>
      <c r="B29" s="187" t="s">
        <v>94</v>
      </c>
      <c r="C29" s="220"/>
      <c r="D29" s="221"/>
      <c r="E29" s="177">
        <f t="shared" si="1"/>
        <v>0</v>
      </c>
      <c r="F29" s="220"/>
      <c r="G29" s="221"/>
      <c r="H29" s="177">
        <f t="shared" si="4"/>
        <v>0</v>
      </c>
    </row>
    <row r="30" spans="1:8" ht="24.95" customHeight="1">
      <c r="A30" s="186" t="s">
        <v>95</v>
      </c>
      <c r="B30" s="187" t="s">
        <v>96</v>
      </c>
      <c r="C30" s="220"/>
      <c r="D30" s="221"/>
      <c r="E30" s="177">
        <f t="shared" si="1"/>
        <v>0</v>
      </c>
      <c r="F30" s="220"/>
      <c r="G30" s="221"/>
      <c r="H30" s="177">
        <f t="shared" si="4"/>
        <v>0</v>
      </c>
    </row>
    <row r="31" spans="1:8" ht="24.95" customHeight="1">
      <c r="A31" s="186" t="s">
        <v>97</v>
      </c>
      <c r="B31" s="187" t="s">
        <v>98</v>
      </c>
      <c r="C31" s="220"/>
      <c r="D31" s="221"/>
      <c r="E31" s="177">
        <f t="shared" si="1"/>
        <v>0</v>
      </c>
      <c r="F31" s="220"/>
      <c r="G31" s="221"/>
      <c r="H31" s="177">
        <f t="shared" si="4"/>
        <v>0</v>
      </c>
    </row>
    <row r="32" spans="1:8" ht="24.95" customHeight="1">
      <c r="A32" s="186" t="s">
        <v>99</v>
      </c>
      <c r="B32" s="187" t="s">
        <v>100</v>
      </c>
      <c r="C32" s="220"/>
      <c r="D32" s="221"/>
      <c r="E32" s="177">
        <f t="shared" si="1"/>
        <v>0</v>
      </c>
      <c r="F32" s="220"/>
      <c r="G32" s="221"/>
      <c r="H32" s="177">
        <f t="shared" si="4"/>
        <v>0</v>
      </c>
    </row>
    <row r="33" spans="1:8" ht="39" customHeight="1">
      <c r="A33" s="186" t="s">
        <v>101</v>
      </c>
      <c r="B33" s="187" t="s">
        <v>102</v>
      </c>
      <c r="C33" s="220"/>
      <c r="D33" s="221"/>
      <c r="E33" s="177">
        <f t="shared" si="1"/>
        <v>0</v>
      </c>
      <c r="F33" s="220"/>
      <c r="G33" s="221"/>
      <c r="H33" s="177">
        <f t="shared" si="4"/>
        <v>0</v>
      </c>
    </row>
    <row r="34" spans="1:8" ht="24.95" customHeight="1">
      <c r="A34" s="186" t="s">
        <v>103</v>
      </c>
      <c r="B34" s="187" t="s">
        <v>104</v>
      </c>
      <c r="C34" s="220"/>
      <c r="D34" s="221"/>
      <c r="E34" s="177">
        <f t="shared" si="1"/>
        <v>0</v>
      </c>
      <c r="F34" s="220"/>
      <c r="G34" s="221"/>
      <c r="H34" s="177">
        <f t="shared" si="4"/>
        <v>0</v>
      </c>
    </row>
    <row r="35" spans="1:8" ht="24.95" customHeight="1">
      <c r="A35" s="186" t="s">
        <v>105</v>
      </c>
      <c r="B35" s="187" t="s">
        <v>106</v>
      </c>
      <c r="C35" s="220"/>
      <c r="D35" s="221"/>
      <c r="E35" s="177">
        <f t="shared" si="1"/>
        <v>0</v>
      </c>
      <c r="F35" s="220"/>
      <c r="G35" s="221"/>
      <c r="H35" s="177">
        <f t="shared" si="4"/>
        <v>0</v>
      </c>
    </row>
    <row r="36" spans="1:8" ht="24.95" customHeight="1">
      <c r="A36" s="186" t="s">
        <v>107</v>
      </c>
      <c r="B36" s="187" t="s">
        <v>108</v>
      </c>
      <c r="C36" s="220"/>
      <c r="D36" s="221"/>
      <c r="E36" s="177">
        <f t="shared" si="1"/>
        <v>0</v>
      </c>
      <c r="F36" s="220"/>
      <c r="G36" s="221"/>
      <c r="H36" s="177">
        <f t="shared" si="4"/>
        <v>0</v>
      </c>
    </row>
    <row r="37" spans="1:8" ht="24.95" customHeight="1">
      <c r="A37" s="186" t="s">
        <v>109</v>
      </c>
      <c r="B37" s="187" t="s">
        <v>110</v>
      </c>
      <c r="C37" s="220"/>
      <c r="D37" s="221"/>
      <c r="E37" s="177">
        <f t="shared" si="1"/>
        <v>0</v>
      </c>
      <c r="F37" s="220"/>
      <c r="G37" s="221"/>
      <c r="H37" s="177">
        <f t="shared" si="4"/>
        <v>0</v>
      </c>
    </row>
    <row r="38" spans="1:8" ht="24.95" customHeight="1">
      <c r="A38" s="186" t="s">
        <v>111</v>
      </c>
      <c r="B38" s="187" t="s">
        <v>112</v>
      </c>
      <c r="C38" s="220"/>
      <c r="D38" s="221"/>
      <c r="E38" s="177">
        <f t="shared" si="1"/>
        <v>0</v>
      </c>
      <c r="F38" s="220"/>
      <c r="G38" s="221"/>
      <c r="H38" s="177">
        <f t="shared" si="4"/>
        <v>0</v>
      </c>
    </row>
    <row r="39" spans="1:8" ht="30" customHeight="1">
      <c r="A39" s="186" t="s">
        <v>113</v>
      </c>
      <c r="B39" s="187" t="s">
        <v>114</v>
      </c>
      <c r="C39" s="220"/>
      <c r="D39" s="221"/>
      <c r="E39" s="177">
        <f t="shared" si="1"/>
        <v>0</v>
      </c>
      <c r="F39" s="220"/>
      <c r="G39" s="221"/>
      <c r="H39" s="177">
        <f t="shared" si="4"/>
        <v>0</v>
      </c>
    </row>
    <row r="40" spans="1:8" ht="30" customHeight="1">
      <c r="A40" s="186" t="s">
        <v>115</v>
      </c>
      <c r="B40" s="187" t="s">
        <v>116</v>
      </c>
      <c r="C40" s="220"/>
      <c r="D40" s="221"/>
      <c r="E40" s="177">
        <f t="shared" si="1"/>
        <v>0</v>
      </c>
      <c r="F40" s="220"/>
      <c r="G40" s="221"/>
      <c r="H40" s="177">
        <f t="shared" si="4"/>
        <v>0</v>
      </c>
    </row>
    <row r="41" spans="1:8" ht="30" customHeight="1">
      <c r="A41" s="186" t="s">
        <v>117</v>
      </c>
      <c r="B41" s="187" t="s">
        <v>118</v>
      </c>
      <c r="C41" s="220"/>
      <c r="D41" s="221"/>
      <c r="E41" s="177">
        <f t="shared" si="1"/>
        <v>0</v>
      </c>
      <c r="F41" s="220"/>
      <c r="G41" s="221"/>
      <c r="H41" s="177">
        <f t="shared" si="4"/>
        <v>0</v>
      </c>
    </row>
    <row r="42" spans="1:8" ht="24.95" customHeight="1">
      <c r="A42" s="186" t="s">
        <v>119</v>
      </c>
      <c r="B42" s="187" t="s">
        <v>120</v>
      </c>
      <c r="C42" s="220"/>
      <c r="D42" s="221"/>
      <c r="E42" s="177">
        <f t="shared" si="1"/>
        <v>0</v>
      </c>
      <c r="F42" s="220"/>
      <c r="G42" s="221"/>
      <c r="H42" s="177">
        <f t="shared" si="4"/>
        <v>0</v>
      </c>
    </row>
    <row r="43" spans="1:8" ht="24.95" customHeight="1">
      <c r="A43" s="186" t="s">
        <v>121</v>
      </c>
      <c r="B43" s="187" t="s">
        <v>122</v>
      </c>
      <c r="C43" s="220"/>
      <c r="D43" s="221"/>
      <c r="E43" s="177">
        <f t="shared" si="1"/>
        <v>0</v>
      </c>
      <c r="F43" s="220"/>
      <c r="G43" s="221"/>
      <c r="H43" s="177">
        <f t="shared" si="4"/>
        <v>0</v>
      </c>
    </row>
    <row r="44" spans="1:8" ht="24.95" customHeight="1" thickBot="1">
      <c r="A44" s="188" t="s">
        <v>123</v>
      </c>
      <c r="B44" s="189" t="s">
        <v>124</v>
      </c>
      <c r="C44" s="222"/>
      <c r="D44" s="223"/>
      <c r="E44" s="178">
        <f t="shared" si="1"/>
        <v>0</v>
      </c>
      <c r="F44" s="226"/>
      <c r="G44" s="227"/>
      <c r="H44" s="212">
        <f t="shared" si="4"/>
        <v>0</v>
      </c>
    </row>
    <row r="45" spans="1:8" ht="24.95" customHeight="1" thickBot="1">
      <c r="A45" s="397" t="s">
        <v>231</v>
      </c>
      <c r="B45" s="398"/>
      <c r="C45" s="179">
        <f t="shared" ref="C45:H45" si="5">SUM(C46:C67)</f>
        <v>0</v>
      </c>
      <c r="D45" s="180">
        <f t="shared" si="5"/>
        <v>0</v>
      </c>
      <c r="E45" s="181">
        <f t="shared" si="5"/>
        <v>0</v>
      </c>
      <c r="F45" s="210">
        <f t="shared" si="5"/>
        <v>0</v>
      </c>
      <c r="G45" s="180">
        <f t="shared" si="5"/>
        <v>0</v>
      </c>
      <c r="H45" s="181">
        <f t="shared" si="5"/>
        <v>0</v>
      </c>
    </row>
    <row r="46" spans="1:8" ht="30" customHeight="1">
      <c r="A46" s="184" t="s">
        <v>125</v>
      </c>
      <c r="B46" s="185" t="s">
        <v>126</v>
      </c>
      <c r="C46" s="218"/>
      <c r="D46" s="219"/>
      <c r="E46" s="176">
        <f t="shared" si="1"/>
        <v>0</v>
      </c>
      <c r="F46" s="224"/>
      <c r="G46" s="225"/>
      <c r="H46" s="211">
        <f t="shared" ref="H46:H67" si="6">F46+G46</f>
        <v>0</v>
      </c>
    </row>
    <row r="47" spans="1:8" ht="30" customHeight="1">
      <c r="A47" s="186" t="s">
        <v>127</v>
      </c>
      <c r="B47" s="187" t="s">
        <v>128</v>
      </c>
      <c r="C47" s="220"/>
      <c r="D47" s="221"/>
      <c r="E47" s="177">
        <f t="shared" si="1"/>
        <v>0</v>
      </c>
      <c r="F47" s="220"/>
      <c r="G47" s="221"/>
      <c r="H47" s="177">
        <f t="shared" si="6"/>
        <v>0</v>
      </c>
    </row>
    <row r="48" spans="1:8" ht="30" customHeight="1">
      <c r="A48" s="186" t="s">
        <v>129</v>
      </c>
      <c r="B48" s="187" t="s">
        <v>130</v>
      </c>
      <c r="C48" s="220"/>
      <c r="D48" s="221"/>
      <c r="E48" s="177">
        <f t="shared" si="1"/>
        <v>0</v>
      </c>
      <c r="F48" s="220"/>
      <c r="G48" s="221"/>
      <c r="H48" s="177">
        <f t="shared" si="6"/>
        <v>0</v>
      </c>
    </row>
    <row r="49" spans="1:8" ht="30" customHeight="1">
      <c r="A49" s="186" t="s">
        <v>131</v>
      </c>
      <c r="B49" s="187" t="s">
        <v>132</v>
      </c>
      <c r="C49" s="220"/>
      <c r="D49" s="221"/>
      <c r="E49" s="177">
        <f t="shared" si="1"/>
        <v>0</v>
      </c>
      <c r="F49" s="220"/>
      <c r="G49" s="221"/>
      <c r="H49" s="177">
        <f t="shared" si="6"/>
        <v>0</v>
      </c>
    </row>
    <row r="50" spans="1:8" ht="30" customHeight="1">
      <c r="A50" s="186" t="s">
        <v>133</v>
      </c>
      <c r="B50" s="187" t="s">
        <v>134</v>
      </c>
      <c r="C50" s="220"/>
      <c r="D50" s="221"/>
      <c r="E50" s="177">
        <f t="shared" si="1"/>
        <v>0</v>
      </c>
      <c r="F50" s="220"/>
      <c r="G50" s="221"/>
      <c r="H50" s="177">
        <f t="shared" si="6"/>
        <v>0</v>
      </c>
    </row>
    <row r="51" spans="1:8" ht="30" customHeight="1">
      <c r="A51" s="186" t="s">
        <v>135</v>
      </c>
      <c r="B51" s="187" t="s">
        <v>136</v>
      </c>
      <c r="C51" s="220"/>
      <c r="D51" s="221"/>
      <c r="E51" s="177">
        <f t="shared" si="1"/>
        <v>0</v>
      </c>
      <c r="F51" s="220"/>
      <c r="G51" s="221"/>
      <c r="H51" s="177">
        <f t="shared" si="6"/>
        <v>0</v>
      </c>
    </row>
    <row r="52" spans="1:8" ht="30" customHeight="1">
      <c r="A52" s="186" t="s">
        <v>137</v>
      </c>
      <c r="B52" s="187" t="s">
        <v>138</v>
      </c>
      <c r="C52" s="220"/>
      <c r="D52" s="221"/>
      <c r="E52" s="177">
        <f t="shared" si="1"/>
        <v>0</v>
      </c>
      <c r="F52" s="220"/>
      <c r="G52" s="221"/>
      <c r="H52" s="177">
        <f t="shared" si="6"/>
        <v>0</v>
      </c>
    </row>
    <row r="53" spans="1:8" ht="30" customHeight="1">
      <c r="A53" s="186" t="s">
        <v>182</v>
      </c>
      <c r="B53" s="187" t="s">
        <v>139</v>
      </c>
      <c r="C53" s="220"/>
      <c r="D53" s="221"/>
      <c r="E53" s="177">
        <f t="shared" si="1"/>
        <v>0</v>
      </c>
      <c r="F53" s="220"/>
      <c r="G53" s="221"/>
      <c r="H53" s="177">
        <f t="shared" si="6"/>
        <v>0</v>
      </c>
    </row>
    <row r="54" spans="1:8" ht="30" customHeight="1">
      <c r="A54" s="186" t="s">
        <v>140</v>
      </c>
      <c r="B54" s="187" t="s">
        <v>141</v>
      </c>
      <c r="C54" s="220"/>
      <c r="D54" s="221"/>
      <c r="E54" s="177">
        <f t="shared" si="1"/>
        <v>0</v>
      </c>
      <c r="F54" s="220"/>
      <c r="G54" s="221"/>
      <c r="H54" s="177">
        <f t="shared" si="6"/>
        <v>0</v>
      </c>
    </row>
    <row r="55" spans="1:8" ht="30" customHeight="1">
      <c r="A55" s="186" t="s">
        <v>185</v>
      </c>
      <c r="B55" s="187" t="s">
        <v>142</v>
      </c>
      <c r="C55" s="220"/>
      <c r="D55" s="221"/>
      <c r="E55" s="177">
        <f t="shared" si="1"/>
        <v>0</v>
      </c>
      <c r="F55" s="220"/>
      <c r="G55" s="221"/>
      <c r="H55" s="177">
        <f t="shared" si="6"/>
        <v>0</v>
      </c>
    </row>
    <row r="56" spans="1:8" ht="30" customHeight="1">
      <c r="A56" s="186" t="s">
        <v>143</v>
      </c>
      <c r="B56" s="187" t="s">
        <v>144</v>
      </c>
      <c r="C56" s="220"/>
      <c r="D56" s="221"/>
      <c r="E56" s="177">
        <f t="shared" si="1"/>
        <v>0</v>
      </c>
      <c r="F56" s="220"/>
      <c r="G56" s="221"/>
      <c r="H56" s="177">
        <f t="shared" si="6"/>
        <v>0</v>
      </c>
    </row>
    <row r="57" spans="1:8" ht="30" customHeight="1">
      <c r="A57" s="186" t="s">
        <v>183</v>
      </c>
      <c r="B57" s="187" t="s">
        <v>145</v>
      </c>
      <c r="C57" s="220"/>
      <c r="D57" s="221"/>
      <c r="E57" s="177">
        <f t="shared" si="1"/>
        <v>0</v>
      </c>
      <c r="F57" s="220"/>
      <c r="G57" s="221"/>
      <c r="H57" s="177">
        <f t="shared" si="6"/>
        <v>0</v>
      </c>
    </row>
    <row r="58" spans="1:8" ht="30" customHeight="1">
      <c r="A58" s="186" t="s">
        <v>184</v>
      </c>
      <c r="B58" s="187" t="s">
        <v>146</v>
      </c>
      <c r="C58" s="220"/>
      <c r="D58" s="221"/>
      <c r="E58" s="177">
        <f t="shared" si="1"/>
        <v>0</v>
      </c>
      <c r="F58" s="220"/>
      <c r="G58" s="221"/>
      <c r="H58" s="177">
        <f t="shared" si="6"/>
        <v>0</v>
      </c>
    </row>
    <row r="59" spans="1:8" ht="30" customHeight="1">
      <c r="A59" s="186" t="s">
        <v>186</v>
      </c>
      <c r="B59" s="187" t="s">
        <v>147</v>
      </c>
      <c r="C59" s="220"/>
      <c r="D59" s="221"/>
      <c r="E59" s="177">
        <f t="shared" si="1"/>
        <v>0</v>
      </c>
      <c r="F59" s="220"/>
      <c r="G59" s="221"/>
      <c r="H59" s="177">
        <f t="shared" si="6"/>
        <v>0</v>
      </c>
    </row>
    <row r="60" spans="1:8" ht="30" customHeight="1">
      <c r="A60" s="186" t="s">
        <v>148</v>
      </c>
      <c r="B60" s="187" t="s">
        <v>149</v>
      </c>
      <c r="C60" s="220"/>
      <c r="D60" s="221"/>
      <c r="E60" s="177">
        <f>C60+D60</f>
        <v>0</v>
      </c>
      <c r="F60" s="220"/>
      <c r="G60" s="221"/>
      <c r="H60" s="177">
        <f t="shared" si="6"/>
        <v>0</v>
      </c>
    </row>
    <row r="61" spans="1:8" ht="30" customHeight="1">
      <c r="A61" s="186" t="s">
        <v>150</v>
      </c>
      <c r="B61" s="187" t="s">
        <v>151</v>
      </c>
      <c r="C61" s="220"/>
      <c r="D61" s="221"/>
      <c r="E61" s="177">
        <f t="shared" si="1"/>
        <v>0</v>
      </c>
      <c r="F61" s="220"/>
      <c r="G61" s="221"/>
      <c r="H61" s="177">
        <f t="shared" si="6"/>
        <v>0</v>
      </c>
    </row>
    <row r="62" spans="1:8" ht="30" customHeight="1">
      <c r="A62" s="186" t="s">
        <v>152</v>
      </c>
      <c r="B62" s="187" t="s">
        <v>153</v>
      </c>
      <c r="C62" s="220"/>
      <c r="D62" s="221"/>
      <c r="E62" s="177">
        <f t="shared" si="1"/>
        <v>0</v>
      </c>
      <c r="F62" s="220"/>
      <c r="G62" s="221"/>
      <c r="H62" s="177">
        <f t="shared" si="6"/>
        <v>0</v>
      </c>
    </row>
    <row r="63" spans="1:8" ht="30" customHeight="1">
      <c r="A63" s="186" t="s">
        <v>154</v>
      </c>
      <c r="B63" s="187" t="s">
        <v>155</v>
      </c>
      <c r="C63" s="220"/>
      <c r="D63" s="221"/>
      <c r="E63" s="177">
        <f t="shared" si="1"/>
        <v>0</v>
      </c>
      <c r="F63" s="220"/>
      <c r="G63" s="221"/>
      <c r="H63" s="177">
        <f t="shared" si="6"/>
        <v>0</v>
      </c>
    </row>
    <row r="64" spans="1:8" ht="30" customHeight="1">
      <c r="A64" s="186" t="s">
        <v>156</v>
      </c>
      <c r="B64" s="187" t="s">
        <v>157</v>
      </c>
      <c r="C64" s="220"/>
      <c r="D64" s="221"/>
      <c r="E64" s="177">
        <f t="shared" si="1"/>
        <v>0</v>
      </c>
      <c r="F64" s="220"/>
      <c r="G64" s="221"/>
      <c r="H64" s="177">
        <f t="shared" si="6"/>
        <v>0</v>
      </c>
    </row>
    <row r="65" spans="1:11" ht="30" customHeight="1">
      <c r="A65" s="186" t="s">
        <v>158</v>
      </c>
      <c r="B65" s="187" t="s">
        <v>159</v>
      </c>
      <c r="C65" s="220"/>
      <c r="D65" s="221"/>
      <c r="E65" s="177">
        <f t="shared" si="1"/>
        <v>0</v>
      </c>
      <c r="F65" s="220"/>
      <c r="G65" s="221"/>
      <c r="H65" s="177">
        <f t="shared" si="6"/>
        <v>0</v>
      </c>
    </row>
    <row r="66" spans="1:11" ht="30" customHeight="1">
      <c r="A66" s="186" t="s">
        <v>160</v>
      </c>
      <c r="B66" s="187" t="s">
        <v>161</v>
      </c>
      <c r="C66" s="220"/>
      <c r="D66" s="221"/>
      <c r="E66" s="177">
        <f t="shared" si="1"/>
        <v>0</v>
      </c>
      <c r="F66" s="220"/>
      <c r="G66" s="221"/>
      <c r="H66" s="177">
        <f t="shared" si="6"/>
        <v>0</v>
      </c>
    </row>
    <row r="67" spans="1:11" ht="30" customHeight="1" thickBot="1">
      <c r="A67" s="188" t="s">
        <v>162</v>
      </c>
      <c r="B67" s="189" t="s">
        <v>163</v>
      </c>
      <c r="C67" s="222"/>
      <c r="D67" s="223"/>
      <c r="E67" s="178">
        <f t="shared" si="1"/>
        <v>0</v>
      </c>
      <c r="F67" s="226"/>
      <c r="G67" s="227"/>
      <c r="H67" s="212">
        <f t="shared" si="6"/>
        <v>0</v>
      </c>
    </row>
    <row r="68" spans="1:11" ht="30" customHeight="1" thickBot="1">
      <c r="A68" s="397" t="s">
        <v>49</v>
      </c>
      <c r="B68" s="398"/>
      <c r="C68" s="179">
        <f t="shared" ref="C68:H68" si="7">C7+C22+C45</f>
        <v>0</v>
      </c>
      <c r="D68" s="180">
        <f t="shared" si="7"/>
        <v>0</v>
      </c>
      <c r="E68" s="181">
        <f t="shared" si="7"/>
        <v>0</v>
      </c>
      <c r="F68" s="210">
        <f t="shared" si="7"/>
        <v>0</v>
      </c>
      <c r="G68" s="180">
        <f t="shared" si="7"/>
        <v>0</v>
      </c>
      <c r="H68" s="181">
        <f t="shared" si="7"/>
        <v>0</v>
      </c>
      <c r="I68" s="172"/>
      <c r="K68" s="173"/>
    </row>
    <row r="69" spans="1:11">
      <c r="E69" s="172"/>
      <c r="F69" s="172"/>
      <c r="G69" s="172"/>
      <c r="H69" s="172"/>
      <c r="I69" s="172"/>
      <c r="J69" s="172"/>
      <c r="K69" s="172"/>
    </row>
    <row r="70" spans="1:11">
      <c r="E70" s="172"/>
      <c r="F70" s="172"/>
      <c r="G70" s="172"/>
      <c r="H70" s="172"/>
      <c r="I70" s="172"/>
      <c r="J70" s="172"/>
      <c r="K70" s="172"/>
    </row>
    <row r="71" spans="1:11">
      <c r="E71" s="173"/>
      <c r="F71" s="172"/>
      <c r="G71" s="172"/>
      <c r="H71" s="172"/>
      <c r="I71" s="172"/>
      <c r="J71" s="172"/>
      <c r="K71" s="172"/>
    </row>
    <row r="72" spans="1:11">
      <c r="E72" s="172"/>
      <c r="F72" s="172"/>
      <c r="G72" s="172"/>
      <c r="H72" s="172"/>
      <c r="I72" s="172"/>
      <c r="J72" s="172"/>
      <c r="K72" s="172"/>
    </row>
    <row r="73" spans="1:11">
      <c r="E73" s="172"/>
      <c r="F73" s="172"/>
      <c r="G73" s="172"/>
      <c r="H73" s="172"/>
      <c r="I73" s="172"/>
      <c r="J73" s="172"/>
      <c r="K73" s="172"/>
    </row>
    <row r="74" spans="1:11">
      <c r="E74" s="172"/>
      <c r="F74" s="172"/>
      <c r="G74" s="172"/>
      <c r="H74" s="172"/>
      <c r="I74" s="172"/>
      <c r="J74" s="172"/>
      <c r="K74" s="172"/>
    </row>
  </sheetData>
  <sheetProtection password="CC5B" sheet="1" objects="1" scenarios="1"/>
  <mergeCells count="7">
    <mergeCell ref="A1:F1"/>
    <mergeCell ref="D3:E3"/>
    <mergeCell ref="D4:F4"/>
    <mergeCell ref="A68:B68"/>
    <mergeCell ref="A7:B7"/>
    <mergeCell ref="A22:B22"/>
    <mergeCell ref="A45:B45"/>
  </mergeCells>
  <pageMargins left="0.15748031496062992" right="0.15748031496062992" top="0.19685039370078741" bottom="0.15748031496062992" header="0.15748031496062992" footer="0.15748031496062992"/>
  <pageSetup paperSize="9" scale="61" fitToHeight="0" orientation="portrait" r:id="rId1"/>
  <rowBreaks count="1" manualBreakCount="1">
    <brk id="44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SheetLayoutView="80" workbookViewId="0">
      <pane xSplit="2" ySplit="9" topLeftCell="C10" activePane="bottomRight" state="frozen"/>
      <selection activeCell="B31" sqref="B31"/>
      <selection pane="topRight" activeCell="B31" sqref="B31"/>
      <selection pane="bottomLeft" activeCell="B31" sqref="B31"/>
      <selection pane="bottomRight" sqref="A1:L1"/>
    </sheetView>
  </sheetViews>
  <sheetFormatPr defaultRowHeight="15"/>
  <cols>
    <col min="1" max="1" width="12.42578125" style="121" bestFit="1" customWidth="1"/>
    <col min="2" max="2" width="63.42578125" customWidth="1"/>
    <col min="3" max="4" width="8.7109375" style="121" customWidth="1"/>
    <col min="5" max="5" width="8.5703125" style="121" customWidth="1"/>
    <col min="6" max="8" width="8.7109375" style="121" customWidth="1"/>
    <col min="9" max="9" width="9.42578125" style="121" customWidth="1"/>
    <col min="10" max="10" width="8.7109375" style="300" customWidth="1"/>
    <col min="11" max="11" width="9.5703125" style="300" customWidth="1"/>
    <col min="12" max="12" width="8.7109375" style="121" customWidth="1"/>
    <col min="17" max="17" width="10.140625" customWidth="1"/>
  </cols>
  <sheetData>
    <row r="1" spans="1:12" ht="63" customHeight="1">
      <c r="A1" s="384" t="s">
        <v>166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</row>
    <row r="2" spans="1:12" ht="18.75">
      <c r="B2" s="231" t="s">
        <v>685</v>
      </c>
      <c r="C2" s="299"/>
      <c r="D2" s="299"/>
    </row>
    <row r="3" spans="1:12" ht="18.75">
      <c r="B3" s="5"/>
      <c r="C3" s="405" t="s">
        <v>50</v>
      </c>
      <c r="D3" s="405"/>
      <c r="E3" s="406"/>
      <c r="F3" s="409"/>
      <c r="G3" s="409"/>
      <c r="H3" s="409"/>
      <c r="I3" s="409"/>
      <c r="J3" s="409"/>
      <c r="K3" s="409"/>
      <c r="L3" s="409"/>
    </row>
    <row r="4" spans="1:12" ht="34.5" customHeight="1">
      <c r="C4" s="410" t="s">
        <v>693</v>
      </c>
      <c r="D4" s="410"/>
      <c r="E4" s="410"/>
      <c r="F4" s="410"/>
      <c r="G4" s="410"/>
      <c r="H4" s="410"/>
      <c r="I4" s="410"/>
      <c r="J4" s="410"/>
      <c r="K4" s="410"/>
      <c r="L4" s="410"/>
    </row>
    <row r="5" spans="1:12" s="289" customFormat="1" ht="20.25" customHeight="1">
      <c r="A5" s="407" t="s">
        <v>218</v>
      </c>
      <c r="B5" s="408" t="s">
        <v>0</v>
      </c>
      <c r="C5" s="413" t="s">
        <v>1</v>
      </c>
      <c r="D5" s="413"/>
      <c r="E5" s="413"/>
      <c r="F5" s="413" t="s">
        <v>2</v>
      </c>
      <c r="G5" s="413"/>
      <c r="H5" s="413"/>
      <c r="I5" s="411" t="s">
        <v>3</v>
      </c>
      <c r="J5" s="411"/>
      <c r="K5" s="412" t="s">
        <v>167</v>
      </c>
      <c r="L5" s="412" t="s">
        <v>168</v>
      </c>
    </row>
    <row r="6" spans="1:12" s="289" customFormat="1" ht="39.75" customHeight="1">
      <c r="A6" s="407"/>
      <c r="B6" s="408"/>
      <c r="C6" s="404" t="s">
        <v>4</v>
      </c>
      <c r="D6" s="404"/>
      <c r="E6" s="404"/>
      <c r="F6" s="404" t="s">
        <v>4</v>
      </c>
      <c r="G6" s="404"/>
      <c r="H6" s="404"/>
      <c r="I6" s="404" t="s">
        <v>4</v>
      </c>
      <c r="J6" s="404"/>
      <c r="K6" s="412"/>
      <c r="L6" s="412"/>
    </row>
    <row r="7" spans="1:12" s="17" customFormat="1" ht="14.25" customHeight="1">
      <c r="A7" s="407"/>
      <c r="B7" s="408"/>
      <c r="C7" s="412" t="s">
        <v>6</v>
      </c>
      <c r="D7" s="414" t="s">
        <v>7</v>
      </c>
      <c r="E7" s="412" t="s">
        <v>8</v>
      </c>
      <c r="F7" s="412" t="s">
        <v>6</v>
      </c>
      <c r="G7" s="414" t="s">
        <v>7</v>
      </c>
      <c r="H7" s="412" t="s">
        <v>8</v>
      </c>
      <c r="I7" s="412" t="s">
        <v>6</v>
      </c>
      <c r="J7" s="412" t="s">
        <v>8</v>
      </c>
      <c r="K7" s="412"/>
      <c r="L7" s="412"/>
    </row>
    <row r="8" spans="1:12" s="17" customFormat="1" ht="95.25" customHeight="1">
      <c r="A8" s="407"/>
      <c r="B8" s="408"/>
      <c r="C8" s="412"/>
      <c r="D8" s="414"/>
      <c r="E8" s="412"/>
      <c r="F8" s="412"/>
      <c r="G8" s="414"/>
      <c r="H8" s="412"/>
      <c r="I8" s="412"/>
      <c r="J8" s="412"/>
      <c r="K8" s="412"/>
      <c r="L8" s="412"/>
    </row>
    <row r="9" spans="1:12" s="16" customFormat="1" ht="12">
      <c r="A9" s="291">
        <v>1</v>
      </c>
      <c r="B9" s="292">
        <v>1</v>
      </c>
      <c r="C9" s="301">
        <v>8</v>
      </c>
      <c r="D9" s="302">
        <v>9</v>
      </c>
      <c r="E9" s="303" t="s">
        <v>189</v>
      </c>
      <c r="F9" s="303">
        <v>18</v>
      </c>
      <c r="G9" s="302">
        <v>19</v>
      </c>
      <c r="H9" s="303" t="s">
        <v>192</v>
      </c>
      <c r="I9" s="301" t="s">
        <v>201</v>
      </c>
      <c r="J9" s="301" t="s">
        <v>202</v>
      </c>
      <c r="K9" s="301">
        <v>31</v>
      </c>
      <c r="L9" s="301">
        <v>32</v>
      </c>
    </row>
    <row r="10" spans="1:12" s="295" customFormat="1" ht="57.75" customHeight="1">
      <c r="A10" s="293">
        <v>158</v>
      </c>
      <c r="B10" s="294" t="s">
        <v>694</v>
      </c>
      <c r="C10" s="296"/>
      <c r="D10" s="297">
        <v>12</v>
      </c>
      <c r="E10" s="298">
        <f>ROUND(C10*D10,0)</f>
        <v>0</v>
      </c>
      <c r="F10" s="296">
        <v>0</v>
      </c>
      <c r="G10" s="297">
        <v>12</v>
      </c>
      <c r="H10" s="298">
        <f>ROUND(F10*G10,0)</f>
        <v>0</v>
      </c>
      <c r="I10" s="298">
        <f>C10+F10</f>
        <v>0</v>
      </c>
      <c r="J10" s="298">
        <f>E10+H10</f>
        <v>0</v>
      </c>
      <c r="K10" s="290"/>
      <c r="L10" s="290" t="str">
        <f>IFERROR(ROUND(#REF!/K10,2),"")</f>
        <v/>
      </c>
    </row>
  </sheetData>
  <sheetProtection password="CC5B" sheet="1" objects="1" scenarios="1"/>
  <mergeCells count="22">
    <mergeCell ref="L5:L8"/>
    <mergeCell ref="E7:E8"/>
    <mergeCell ref="F7:F8"/>
    <mergeCell ref="G7:G8"/>
    <mergeCell ref="H7:H8"/>
    <mergeCell ref="K5:K8"/>
    <mergeCell ref="A1:L1"/>
    <mergeCell ref="C6:E6"/>
    <mergeCell ref="F6:H6"/>
    <mergeCell ref="C3:E3"/>
    <mergeCell ref="A5:A8"/>
    <mergeCell ref="B5:B8"/>
    <mergeCell ref="F3:L3"/>
    <mergeCell ref="C4:L4"/>
    <mergeCell ref="I5:J5"/>
    <mergeCell ref="I7:I8"/>
    <mergeCell ref="J7:J8"/>
    <mergeCell ref="C5:E5"/>
    <mergeCell ref="F5:H5"/>
    <mergeCell ref="I6:J6"/>
    <mergeCell ref="C7:C8"/>
    <mergeCell ref="D7:D8"/>
  </mergeCells>
  <pageMargins left="0.15748031496062992" right="0.15748031496062992" top="0.15748031496062992" bottom="0.15748031496062992" header="0.15748031496062992" footer="0.15748031496062992"/>
  <pageSetup paperSize="9" scale="55" fitToHeight="0" pageOrder="overThenDown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>
    <tabColor rgb="FFFF0000"/>
    <pageSetUpPr fitToPage="1"/>
  </sheetPr>
  <dimension ref="A1:D92"/>
  <sheetViews>
    <sheetView topLeftCell="A82" workbookViewId="0">
      <selection activeCell="D6" sqref="D6:D91"/>
    </sheetView>
  </sheetViews>
  <sheetFormatPr defaultRowHeight="15.75"/>
  <cols>
    <col min="1" max="1" width="9.140625" style="133"/>
    <col min="2" max="2" width="21.28515625" style="133" customWidth="1"/>
    <col min="3" max="3" width="112.5703125" style="128" customWidth="1"/>
    <col min="4" max="4" width="19.85546875" style="133" customWidth="1"/>
    <col min="5" max="16384" width="9.140625" style="133"/>
  </cols>
  <sheetData>
    <row r="1" spans="1:4" ht="65.25" customHeight="1">
      <c r="B1" s="416" t="s">
        <v>618</v>
      </c>
      <c r="C1" s="416"/>
      <c r="D1" s="416"/>
    </row>
    <row r="2" spans="1:4" ht="21" customHeight="1">
      <c r="B2" s="273" t="s">
        <v>685</v>
      </c>
      <c r="C2" s="127"/>
      <c r="D2" s="127"/>
    </row>
    <row r="3" spans="1:4" ht="40.5" customHeight="1">
      <c r="B3" s="144" t="s">
        <v>50</v>
      </c>
      <c r="C3" s="142" t="s">
        <v>695</v>
      </c>
      <c r="D3" s="127"/>
    </row>
    <row r="4" spans="1:4" ht="33" customHeight="1">
      <c r="B4" s="417" t="s">
        <v>400</v>
      </c>
      <c r="C4" s="417"/>
      <c r="D4" s="417"/>
    </row>
    <row r="5" spans="1:4" ht="36" customHeight="1">
      <c r="A5" s="248"/>
      <c r="B5" s="130" t="s">
        <v>399</v>
      </c>
      <c r="C5" s="131" t="s">
        <v>398</v>
      </c>
      <c r="D5" s="130" t="s">
        <v>397</v>
      </c>
    </row>
    <row r="6" spans="1:4" ht="20.100000000000001" customHeight="1">
      <c r="A6" s="243">
        <v>1</v>
      </c>
      <c r="B6" s="244" t="s">
        <v>396</v>
      </c>
      <c r="C6" s="244" t="s">
        <v>395</v>
      </c>
      <c r="D6" s="274">
        <v>5</v>
      </c>
    </row>
    <row r="7" spans="1:4" ht="20.100000000000001" customHeight="1">
      <c r="A7" s="243">
        <v>2</v>
      </c>
      <c r="B7" s="246" t="s">
        <v>392</v>
      </c>
      <c r="C7" s="246" t="s">
        <v>630</v>
      </c>
      <c r="D7" s="274">
        <v>50</v>
      </c>
    </row>
    <row r="8" spans="1:4" ht="20.100000000000001" customHeight="1">
      <c r="A8" s="243">
        <v>3</v>
      </c>
      <c r="B8" s="246" t="s">
        <v>389</v>
      </c>
      <c r="C8" s="246" t="s">
        <v>631</v>
      </c>
      <c r="D8" s="274">
        <v>20</v>
      </c>
    </row>
    <row r="9" spans="1:4" ht="20.100000000000001" customHeight="1">
      <c r="A9" s="243">
        <v>4</v>
      </c>
      <c r="B9" s="246" t="s">
        <v>386</v>
      </c>
      <c r="C9" s="246" t="s">
        <v>385</v>
      </c>
      <c r="D9" s="274">
        <v>20</v>
      </c>
    </row>
    <row r="10" spans="1:4" ht="20.100000000000001" customHeight="1">
      <c r="A10" s="243">
        <v>5</v>
      </c>
      <c r="B10" s="246" t="s">
        <v>380</v>
      </c>
      <c r="C10" s="246" t="s">
        <v>632</v>
      </c>
      <c r="D10" s="274">
        <v>40</v>
      </c>
    </row>
    <row r="11" spans="1:4" ht="20.100000000000001" customHeight="1">
      <c r="A11" s="243">
        <v>6</v>
      </c>
      <c r="B11" s="244" t="s">
        <v>379</v>
      </c>
      <c r="C11" s="244" t="s">
        <v>378</v>
      </c>
      <c r="D11" s="274"/>
    </row>
    <row r="12" spans="1:4" ht="20.100000000000001" customHeight="1">
      <c r="A12" s="243">
        <v>7</v>
      </c>
      <c r="B12" s="246" t="s">
        <v>375</v>
      </c>
      <c r="C12" s="246" t="s">
        <v>633</v>
      </c>
      <c r="D12" s="274">
        <v>1</v>
      </c>
    </row>
    <row r="13" spans="1:4" ht="20.100000000000001" customHeight="1">
      <c r="A13" s="243">
        <v>8</v>
      </c>
      <c r="B13" s="246" t="s">
        <v>374</v>
      </c>
      <c r="C13" s="246" t="s">
        <v>373</v>
      </c>
      <c r="D13" s="274"/>
    </row>
    <row r="14" spans="1:4" ht="20.100000000000001" customHeight="1">
      <c r="A14" s="243">
        <v>9</v>
      </c>
      <c r="B14" s="246" t="s">
        <v>372</v>
      </c>
      <c r="C14" s="246" t="s">
        <v>371</v>
      </c>
      <c r="D14" s="274"/>
    </row>
    <row r="15" spans="1:4" ht="20.100000000000001" customHeight="1">
      <c r="A15" s="243">
        <v>10</v>
      </c>
      <c r="B15" s="246" t="s">
        <v>370</v>
      </c>
      <c r="C15" s="246" t="s">
        <v>369</v>
      </c>
      <c r="D15" s="274">
        <v>20</v>
      </c>
    </row>
    <row r="16" spans="1:4" ht="20.100000000000001" customHeight="1">
      <c r="A16" s="243">
        <v>11</v>
      </c>
      <c r="B16" s="244" t="s">
        <v>368</v>
      </c>
      <c r="C16" s="244" t="s">
        <v>367</v>
      </c>
      <c r="D16" s="274">
        <v>15</v>
      </c>
    </row>
    <row r="17" spans="1:4" ht="20.100000000000001" customHeight="1">
      <c r="A17" s="243">
        <v>12</v>
      </c>
      <c r="B17" s="246" t="s">
        <v>366</v>
      </c>
      <c r="C17" s="246" t="s">
        <v>365</v>
      </c>
      <c r="D17" s="274">
        <v>7</v>
      </c>
    </row>
    <row r="18" spans="1:4" ht="20.100000000000001" customHeight="1">
      <c r="A18" s="243">
        <v>13</v>
      </c>
      <c r="B18" s="246" t="s">
        <v>364</v>
      </c>
      <c r="C18" s="246" t="s">
        <v>363</v>
      </c>
      <c r="D18" s="274">
        <v>20</v>
      </c>
    </row>
    <row r="19" spans="1:4" ht="20.100000000000001" customHeight="1">
      <c r="A19" s="243">
        <v>14</v>
      </c>
      <c r="B19" s="246" t="s">
        <v>362</v>
      </c>
      <c r="C19" s="246" t="s">
        <v>634</v>
      </c>
      <c r="D19" s="274">
        <v>60</v>
      </c>
    </row>
    <row r="20" spans="1:4" ht="20.100000000000001" customHeight="1">
      <c r="A20" s="243">
        <v>15</v>
      </c>
      <c r="B20" s="246" t="s">
        <v>361</v>
      </c>
      <c r="C20" s="246" t="s">
        <v>360</v>
      </c>
      <c r="D20" s="274">
        <v>8</v>
      </c>
    </row>
    <row r="21" spans="1:4" ht="20.100000000000001" customHeight="1">
      <c r="A21" s="243">
        <v>16</v>
      </c>
      <c r="B21" s="246" t="s">
        <v>357</v>
      </c>
      <c r="C21" s="246" t="s">
        <v>356</v>
      </c>
      <c r="D21" s="274">
        <v>10</v>
      </c>
    </row>
    <row r="22" spans="1:4" ht="20.100000000000001" customHeight="1">
      <c r="A22" s="243">
        <v>17</v>
      </c>
      <c r="B22" s="244" t="s">
        <v>353</v>
      </c>
      <c r="C22" s="244" t="s">
        <v>352</v>
      </c>
      <c r="D22" s="274"/>
    </row>
    <row r="23" spans="1:4" ht="20.100000000000001" customHeight="1">
      <c r="A23" s="243">
        <v>18</v>
      </c>
      <c r="B23" s="246" t="s">
        <v>351</v>
      </c>
      <c r="C23" s="246" t="s">
        <v>350</v>
      </c>
      <c r="D23" s="274">
        <v>5</v>
      </c>
    </row>
    <row r="24" spans="1:4" ht="20.100000000000001" customHeight="1">
      <c r="A24" s="243">
        <v>19</v>
      </c>
      <c r="B24" s="246" t="s">
        <v>345</v>
      </c>
      <c r="C24" s="246" t="s">
        <v>635</v>
      </c>
      <c r="D24" s="274">
        <v>7000</v>
      </c>
    </row>
    <row r="25" spans="1:4" ht="20.100000000000001" customHeight="1">
      <c r="A25" s="243">
        <v>20</v>
      </c>
      <c r="B25" s="246" t="s">
        <v>341</v>
      </c>
      <c r="C25" s="246" t="s">
        <v>340</v>
      </c>
      <c r="D25" s="274">
        <v>1256</v>
      </c>
    </row>
    <row r="26" spans="1:4" ht="20.100000000000001" customHeight="1">
      <c r="A26" s="243">
        <v>21</v>
      </c>
      <c r="B26" s="246" t="s">
        <v>339</v>
      </c>
      <c r="C26" s="246" t="s">
        <v>338</v>
      </c>
      <c r="D26" s="274">
        <v>1</v>
      </c>
    </row>
    <row r="27" spans="1:4" ht="20.100000000000001" customHeight="1">
      <c r="A27" s="243">
        <v>22</v>
      </c>
      <c r="B27" s="244" t="s">
        <v>337</v>
      </c>
      <c r="C27" s="244" t="s">
        <v>336</v>
      </c>
      <c r="D27" s="274"/>
    </row>
    <row r="28" spans="1:4" ht="20.100000000000001" customHeight="1">
      <c r="A28" s="243">
        <v>23</v>
      </c>
      <c r="B28" s="244" t="s">
        <v>331</v>
      </c>
      <c r="C28" s="244" t="s">
        <v>330</v>
      </c>
      <c r="D28" s="274"/>
    </row>
    <row r="29" spans="1:4" ht="20.100000000000001" customHeight="1">
      <c r="A29" s="243">
        <v>24</v>
      </c>
      <c r="B29" s="244" t="s">
        <v>327</v>
      </c>
      <c r="C29" s="244" t="s">
        <v>326</v>
      </c>
      <c r="D29" s="274"/>
    </row>
    <row r="30" spans="1:4" ht="20.100000000000001" customHeight="1">
      <c r="A30" s="243">
        <v>25</v>
      </c>
      <c r="B30" s="244" t="s">
        <v>325</v>
      </c>
      <c r="C30" s="244" t="s">
        <v>324</v>
      </c>
      <c r="D30" s="274"/>
    </row>
    <row r="31" spans="1:4" ht="20.100000000000001" customHeight="1">
      <c r="A31" s="243">
        <v>26</v>
      </c>
      <c r="B31" s="244" t="s">
        <v>323</v>
      </c>
      <c r="C31" s="244" t="s">
        <v>322</v>
      </c>
      <c r="D31" s="274"/>
    </row>
    <row r="32" spans="1:4" ht="20.100000000000001" customHeight="1">
      <c r="A32" s="243">
        <v>27</v>
      </c>
      <c r="B32" s="244" t="s">
        <v>321</v>
      </c>
      <c r="C32" s="244" t="s">
        <v>320</v>
      </c>
      <c r="D32" s="274"/>
    </row>
    <row r="33" spans="1:4" ht="20.100000000000001" customHeight="1">
      <c r="A33" s="243">
        <v>28</v>
      </c>
      <c r="B33" s="244" t="s">
        <v>319</v>
      </c>
      <c r="C33" s="244" t="s">
        <v>318</v>
      </c>
      <c r="D33" s="274"/>
    </row>
    <row r="34" spans="1:4" ht="20.100000000000001" customHeight="1">
      <c r="A34" s="243">
        <v>29</v>
      </c>
      <c r="B34" s="244" t="s">
        <v>317</v>
      </c>
      <c r="C34" s="244" t="s">
        <v>316</v>
      </c>
      <c r="D34" s="274"/>
    </row>
    <row r="35" spans="1:4" ht="20.100000000000001" customHeight="1">
      <c r="A35" s="243">
        <v>30</v>
      </c>
      <c r="B35" s="244" t="s">
        <v>315</v>
      </c>
      <c r="C35" s="244" t="s">
        <v>314</v>
      </c>
      <c r="D35" s="274"/>
    </row>
    <row r="36" spans="1:4" ht="20.100000000000001" customHeight="1">
      <c r="A36" s="243">
        <v>31</v>
      </c>
      <c r="B36" s="244" t="s">
        <v>313</v>
      </c>
      <c r="C36" s="244" t="s">
        <v>312</v>
      </c>
      <c r="D36" s="274"/>
    </row>
    <row r="37" spans="1:4" ht="20.100000000000001" customHeight="1">
      <c r="A37" s="243">
        <v>32</v>
      </c>
      <c r="B37" s="244" t="s">
        <v>311</v>
      </c>
      <c r="C37" s="244" t="s">
        <v>310</v>
      </c>
      <c r="D37" s="274"/>
    </row>
    <row r="38" spans="1:4" ht="20.100000000000001" customHeight="1">
      <c r="A38" s="243">
        <v>33</v>
      </c>
      <c r="B38" s="244" t="s">
        <v>309</v>
      </c>
      <c r="C38" s="244" t="s">
        <v>308</v>
      </c>
      <c r="D38" s="274"/>
    </row>
    <row r="39" spans="1:4" ht="38.25" customHeight="1">
      <c r="A39" s="243">
        <v>34</v>
      </c>
      <c r="B39" s="244" t="s">
        <v>307</v>
      </c>
      <c r="C39" s="245" t="s">
        <v>306</v>
      </c>
      <c r="D39" s="274"/>
    </row>
    <row r="40" spans="1:4" ht="20.100000000000001" customHeight="1">
      <c r="A40" s="243">
        <v>35</v>
      </c>
      <c r="B40" s="244" t="s">
        <v>301</v>
      </c>
      <c r="C40" s="244" t="s">
        <v>300</v>
      </c>
      <c r="D40" s="274"/>
    </row>
    <row r="41" spans="1:4" ht="20.100000000000001" customHeight="1">
      <c r="A41" s="243">
        <v>36</v>
      </c>
      <c r="B41" s="244" t="s">
        <v>295</v>
      </c>
      <c r="C41" s="244" t="s">
        <v>294</v>
      </c>
      <c r="D41" s="274"/>
    </row>
    <row r="42" spans="1:4" ht="20.100000000000001" customHeight="1">
      <c r="A42" s="243">
        <v>37</v>
      </c>
      <c r="B42" s="244" t="s">
        <v>293</v>
      </c>
      <c r="C42" s="244" t="s">
        <v>292</v>
      </c>
      <c r="D42" s="274"/>
    </row>
    <row r="43" spans="1:4" ht="20.100000000000001" customHeight="1">
      <c r="A43" s="243">
        <v>38</v>
      </c>
      <c r="B43" s="244" t="s">
        <v>286</v>
      </c>
      <c r="C43" s="244" t="s">
        <v>285</v>
      </c>
      <c r="D43" s="274"/>
    </row>
    <row r="44" spans="1:4" ht="20.100000000000001" customHeight="1">
      <c r="A44" s="243">
        <v>39</v>
      </c>
      <c r="B44" s="244" t="s">
        <v>284</v>
      </c>
      <c r="C44" s="244" t="s">
        <v>283</v>
      </c>
      <c r="D44" s="274"/>
    </row>
    <row r="45" spans="1:4" ht="20.100000000000001" customHeight="1">
      <c r="A45" s="243">
        <v>40</v>
      </c>
      <c r="B45" s="244" t="s">
        <v>278</v>
      </c>
      <c r="C45" s="244" t="s">
        <v>277</v>
      </c>
      <c r="D45" s="274"/>
    </row>
    <row r="46" spans="1:4" ht="20.100000000000001" customHeight="1">
      <c r="A46" s="243">
        <v>41</v>
      </c>
      <c r="B46" s="244" t="s">
        <v>274</v>
      </c>
      <c r="C46" s="244" t="s">
        <v>273</v>
      </c>
      <c r="D46" s="274">
        <v>500</v>
      </c>
    </row>
    <row r="47" spans="1:4" ht="20.100000000000001" customHeight="1">
      <c r="A47" s="243">
        <v>42</v>
      </c>
      <c r="B47" s="244" t="s">
        <v>266</v>
      </c>
      <c r="C47" s="244" t="s">
        <v>265</v>
      </c>
      <c r="D47" s="274">
        <v>35</v>
      </c>
    </row>
    <row r="48" spans="1:4" ht="20.100000000000001" customHeight="1">
      <c r="A48" s="243">
        <v>43</v>
      </c>
      <c r="B48" s="244" t="s">
        <v>264</v>
      </c>
      <c r="C48" s="244" t="s">
        <v>263</v>
      </c>
      <c r="D48" s="274"/>
    </row>
    <row r="49" spans="1:4" ht="20.100000000000001" customHeight="1">
      <c r="A49" s="243">
        <v>44</v>
      </c>
      <c r="B49" s="244" t="s">
        <v>260</v>
      </c>
      <c r="C49" s="244" t="s">
        <v>259</v>
      </c>
      <c r="D49" s="274"/>
    </row>
    <row r="50" spans="1:4" ht="20.100000000000001" customHeight="1">
      <c r="A50" s="243">
        <v>45</v>
      </c>
      <c r="B50" s="244" t="s">
        <v>256</v>
      </c>
      <c r="C50" s="244" t="s">
        <v>255</v>
      </c>
      <c r="D50" s="274">
        <v>1</v>
      </c>
    </row>
    <row r="51" spans="1:4" ht="20.100000000000001" customHeight="1">
      <c r="A51" s="243">
        <v>46</v>
      </c>
      <c r="B51" s="244" t="s">
        <v>254</v>
      </c>
      <c r="C51" s="244" t="s">
        <v>253</v>
      </c>
      <c r="D51" s="274">
        <v>20</v>
      </c>
    </row>
    <row r="52" spans="1:4" ht="20.100000000000001" customHeight="1">
      <c r="A52" s="243">
        <v>47</v>
      </c>
      <c r="B52" s="244" t="s">
        <v>252</v>
      </c>
      <c r="C52" s="244" t="s">
        <v>251</v>
      </c>
      <c r="D52" s="274">
        <v>10</v>
      </c>
    </row>
    <row r="53" spans="1:4" ht="20.100000000000001" customHeight="1">
      <c r="A53" s="243">
        <v>48</v>
      </c>
      <c r="B53" s="244" t="s">
        <v>242</v>
      </c>
      <c r="C53" s="244" t="s">
        <v>241</v>
      </c>
      <c r="D53" s="274">
        <v>40</v>
      </c>
    </row>
    <row r="54" spans="1:4" ht="20.100000000000001" customHeight="1">
      <c r="A54" s="243">
        <v>49</v>
      </c>
      <c r="B54" s="244" t="s">
        <v>236</v>
      </c>
      <c r="C54" s="244" t="s">
        <v>235</v>
      </c>
      <c r="D54" s="274"/>
    </row>
    <row r="55" spans="1:4" ht="20.100000000000001" customHeight="1">
      <c r="A55" s="243">
        <v>50</v>
      </c>
      <c r="B55" s="244" t="s">
        <v>234</v>
      </c>
      <c r="C55" s="244" t="s">
        <v>233</v>
      </c>
      <c r="D55" s="274"/>
    </row>
    <row r="56" spans="1:4" ht="20.100000000000001" customHeight="1">
      <c r="A56" s="243">
        <v>1</v>
      </c>
      <c r="B56" s="246" t="s">
        <v>394</v>
      </c>
      <c r="C56" s="246" t="s">
        <v>393</v>
      </c>
      <c r="D56" s="274">
        <v>2</v>
      </c>
    </row>
    <row r="57" spans="1:4" s="128" customFormat="1" ht="42.75" customHeight="1">
      <c r="A57" s="279">
        <v>2</v>
      </c>
      <c r="B57" s="247" t="s">
        <v>391</v>
      </c>
      <c r="C57" s="247" t="s">
        <v>390</v>
      </c>
      <c r="D57" s="274">
        <v>5</v>
      </c>
    </row>
    <row r="58" spans="1:4" ht="39.75" customHeight="1">
      <c r="A58" s="243">
        <v>3</v>
      </c>
      <c r="B58" s="246" t="s">
        <v>388</v>
      </c>
      <c r="C58" s="247" t="s">
        <v>387</v>
      </c>
      <c r="D58" s="274"/>
    </row>
    <row r="59" spans="1:4" ht="25.5" customHeight="1">
      <c r="A59" s="243">
        <v>4</v>
      </c>
      <c r="B59" s="246" t="s">
        <v>384</v>
      </c>
      <c r="C59" s="246" t="s">
        <v>383</v>
      </c>
      <c r="D59" s="274"/>
    </row>
    <row r="60" spans="1:4" ht="48" customHeight="1">
      <c r="A60" s="243">
        <v>5</v>
      </c>
      <c r="B60" s="246" t="s">
        <v>382</v>
      </c>
      <c r="C60" s="247" t="s">
        <v>381</v>
      </c>
      <c r="D60" s="274"/>
    </row>
    <row r="61" spans="1:4" ht="20.100000000000001" customHeight="1">
      <c r="A61" s="243">
        <v>6</v>
      </c>
      <c r="B61" s="246" t="s">
        <v>377</v>
      </c>
      <c r="C61" s="246" t="s">
        <v>376</v>
      </c>
      <c r="D61" s="274">
        <v>2</v>
      </c>
    </row>
    <row r="62" spans="1:4" ht="20.100000000000001" customHeight="1">
      <c r="A62" s="243">
        <v>7</v>
      </c>
      <c r="B62" s="246" t="s">
        <v>359</v>
      </c>
      <c r="C62" s="246" t="s">
        <v>358</v>
      </c>
      <c r="D62" s="274">
        <v>2</v>
      </c>
    </row>
    <row r="63" spans="1:4" ht="45.75" customHeight="1">
      <c r="A63" s="243">
        <v>8</v>
      </c>
      <c r="B63" s="246" t="s">
        <v>355</v>
      </c>
      <c r="C63" s="247" t="s">
        <v>354</v>
      </c>
      <c r="D63" s="274">
        <v>2</v>
      </c>
    </row>
    <row r="64" spans="1:4" ht="20.100000000000001" customHeight="1">
      <c r="A64" s="243">
        <v>9</v>
      </c>
      <c r="B64" s="246" t="s">
        <v>349</v>
      </c>
      <c r="C64" s="246" t="s">
        <v>348</v>
      </c>
      <c r="D64" s="274">
        <v>1</v>
      </c>
    </row>
    <row r="65" spans="1:4" ht="45.75" customHeight="1">
      <c r="A65" s="243">
        <v>10</v>
      </c>
      <c r="B65" s="246" t="s">
        <v>347</v>
      </c>
      <c r="C65" s="247" t="s">
        <v>346</v>
      </c>
      <c r="D65" s="274"/>
    </row>
    <row r="66" spans="1:4" ht="40.5" customHeight="1">
      <c r="A66" s="243">
        <v>11</v>
      </c>
      <c r="B66" s="246" t="s">
        <v>344</v>
      </c>
      <c r="C66" s="247" t="s">
        <v>636</v>
      </c>
      <c r="D66" s="274">
        <v>20</v>
      </c>
    </row>
    <row r="67" spans="1:4" ht="43.5" customHeight="1">
      <c r="A67" s="243">
        <v>12</v>
      </c>
      <c r="B67" s="246" t="s">
        <v>343</v>
      </c>
      <c r="C67" s="247" t="s">
        <v>342</v>
      </c>
      <c r="D67" s="274">
        <v>1</v>
      </c>
    </row>
    <row r="68" spans="1:4" ht="20.100000000000001" customHeight="1">
      <c r="A68" s="243">
        <v>13</v>
      </c>
      <c r="B68" s="246" t="s">
        <v>335</v>
      </c>
      <c r="C68" s="246" t="s">
        <v>334</v>
      </c>
      <c r="D68" s="274"/>
    </row>
    <row r="69" spans="1:4" ht="20.100000000000001" customHeight="1">
      <c r="A69" s="243">
        <v>14</v>
      </c>
      <c r="B69" s="246" t="s">
        <v>333</v>
      </c>
      <c r="C69" s="246" t="s">
        <v>332</v>
      </c>
      <c r="D69" s="274"/>
    </row>
    <row r="70" spans="1:4" ht="20.100000000000001" customHeight="1">
      <c r="A70" s="243">
        <v>15</v>
      </c>
      <c r="B70" s="246" t="s">
        <v>329</v>
      </c>
      <c r="C70" s="246" t="s">
        <v>328</v>
      </c>
      <c r="D70" s="274"/>
    </row>
    <row r="71" spans="1:4" ht="20.100000000000001" customHeight="1">
      <c r="A71" s="243">
        <v>16</v>
      </c>
      <c r="B71" s="246" t="s">
        <v>305</v>
      </c>
      <c r="C71" s="246" t="s">
        <v>304</v>
      </c>
      <c r="D71" s="274"/>
    </row>
    <row r="72" spans="1:4" ht="20.100000000000001" customHeight="1">
      <c r="A72" s="243">
        <v>17</v>
      </c>
      <c r="B72" s="246" t="s">
        <v>303</v>
      </c>
      <c r="C72" s="246" t="s">
        <v>302</v>
      </c>
      <c r="D72" s="274"/>
    </row>
    <row r="73" spans="1:4" ht="20.100000000000001" customHeight="1">
      <c r="A73" s="243">
        <v>18</v>
      </c>
      <c r="B73" s="246" t="s">
        <v>299</v>
      </c>
      <c r="C73" s="246" t="s">
        <v>298</v>
      </c>
      <c r="D73" s="274"/>
    </row>
    <row r="74" spans="1:4" ht="20.100000000000001" customHeight="1">
      <c r="A74" s="243">
        <v>19</v>
      </c>
      <c r="B74" s="246" t="s">
        <v>297</v>
      </c>
      <c r="C74" s="246" t="s">
        <v>296</v>
      </c>
      <c r="D74" s="274"/>
    </row>
    <row r="75" spans="1:4" ht="45" customHeight="1">
      <c r="A75" s="243">
        <v>20</v>
      </c>
      <c r="B75" s="246" t="s">
        <v>291</v>
      </c>
      <c r="C75" s="247" t="s">
        <v>290</v>
      </c>
      <c r="D75" s="274"/>
    </row>
    <row r="76" spans="1:4" ht="20.100000000000001" customHeight="1">
      <c r="A76" s="243">
        <v>21</v>
      </c>
      <c r="B76" s="246" t="s">
        <v>289</v>
      </c>
      <c r="C76" s="246" t="s">
        <v>637</v>
      </c>
      <c r="D76" s="274"/>
    </row>
    <row r="77" spans="1:4" ht="45" customHeight="1">
      <c r="A77" s="243">
        <v>22</v>
      </c>
      <c r="B77" s="246" t="s">
        <v>288</v>
      </c>
      <c r="C77" s="247" t="s">
        <v>287</v>
      </c>
      <c r="D77" s="274"/>
    </row>
    <row r="78" spans="1:4" ht="39" customHeight="1">
      <c r="A78" s="243">
        <v>23</v>
      </c>
      <c r="B78" s="246" t="s">
        <v>282</v>
      </c>
      <c r="C78" s="247" t="s">
        <v>281</v>
      </c>
      <c r="D78" s="274"/>
    </row>
    <row r="79" spans="1:4" ht="20.100000000000001" customHeight="1">
      <c r="A79" s="243">
        <v>24</v>
      </c>
      <c r="B79" s="246" t="s">
        <v>280</v>
      </c>
      <c r="C79" s="246" t="s">
        <v>279</v>
      </c>
      <c r="D79" s="274"/>
    </row>
    <row r="80" spans="1:4" ht="20.100000000000001" customHeight="1">
      <c r="A80" s="243">
        <v>25</v>
      </c>
      <c r="B80" s="246" t="s">
        <v>276</v>
      </c>
      <c r="C80" s="246" t="s">
        <v>275</v>
      </c>
      <c r="D80" s="274"/>
    </row>
    <row r="81" spans="1:4" ht="20.100000000000001" customHeight="1">
      <c r="A81" s="243">
        <v>26</v>
      </c>
      <c r="B81" s="246" t="s">
        <v>272</v>
      </c>
      <c r="C81" s="246" t="s">
        <v>271</v>
      </c>
      <c r="D81" s="274">
        <v>2</v>
      </c>
    </row>
    <row r="82" spans="1:4" ht="20.100000000000001" customHeight="1">
      <c r="A82" s="243">
        <v>27</v>
      </c>
      <c r="B82" s="246" t="s">
        <v>270</v>
      </c>
      <c r="C82" s="246" t="s">
        <v>269</v>
      </c>
      <c r="D82" s="274">
        <v>5</v>
      </c>
    </row>
    <row r="83" spans="1:4" ht="34.5" customHeight="1">
      <c r="A83" s="243">
        <v>28</v>
      </c>
      <c r="B83" s="246" t="s">
        <v>268</v>
      </c>
      <c r="C83" s="247" t="s">
        <v>267</v>
      </c>
      <c r="D83" s="274"/>
    </row>
    <row r="84" spans="1:4" ht="20.100000000000001" customHeight="1">
      <c r="A84" s="243">
        <v>29</v>
      </c>
      <c r="B84" s="246" t="s">
        <v>262</v>
      </c>
      <c r="C84" s="246" t="s">
        <v>261</v>
      </c>
      <c r="D84" s="274"/>
    </row>
    <row r="85" spans="1:4" ht="50.25" customHeight="1">
      <c r="A85" s="243">
        <v>30</v>
      </c>
      <c r="B85" s="244" t="s">
        <v>258</v>
      </c>
      <c r="C85" s="245" t="s">
        <v>257</v>
      </c>
      <c r="D85" s="274">
        <v>5</v>
      </c>
    </row>
    <row r="86" spans="1:4" ht="47.25" customHeight="1">
      <c r="A86" s="243">
        <v>31</v>
      </c>
      <c r="B86" s="246" t="s">
        <v>250</v>
      </c>
      <c r="C86" s="247" t="s">
        <v>249</v>
      </c>
      <c r="D86" s="274">
        <v>5</v>
      </c>
    </row>
    <row r="87" spans="1:4" ht="48.75" customHeight="1">
      <c r="A87" s="243">
        <v>32</v>
      </c>
      <c r="B87" s="246" t="s">
        <v>248</v>
      </c>
      <c r="C87" s="247" t="s">
        <v>247</v>
      </c>
      <c r="D87" s="274"/>
    </row>
    <row r="88" spans="1:4" ht="45.75" customHeight="1">
      <c r="A88" s="243">
        <v>33</v>
      </c>
      <c r="B88" s="246" t="s">
        <v>246</v>
      </c>
      <c r="C88" s="247" t="s">
        <v>245</v>
      </c>
      <c r="D88" s="274">
        <v>4</v>
      </c>
    </row>
    <row r="89" spans="1:4" ht="45.75" customHeight="1">
      <c r="A89" s="243">
        <v>34</v>
      </c>
      <c r="B89" s="246" t="s">
        <v>244</v>
      </c>
      <c r="C89" s="247" t="s">
        <v>243</v>
      </c>
      <c r="D89" s="274"/>
    </row>
    <row r="90" spans="1:4" ht="44.25" customHeight="1">
      <c r="A90" s="243">
        <v>34</v>
      </c>
      <c r="B90" s="244" t="s">
        <v>240</v>
      </c>
      <c r="C90" s="245" t="s">
        <v>239</v>
      </c>
      <c r="D90" s="274"/>
    </row>
    <row r="91" spans="1:4" ht="51.75" customHeight="1">
      <c r="A91" s="243">
        <v>36</v>
      </c>
      <c r="B91" s="244" t="s">
        <v>238</v>
      </c>
      <c r="C91" s="245" t="s">
        <v>237</v>
      </c>
      <c r="D91" s="274"/>
    </row>
    <row r="92" spans="1:4" s="136" customFormat="1" ht="20.100000000000001" customHeight="1">
      <c r="A92" s="415" t="s">
        <v>557</v>
      </c>
      <c r="B92" s="415"/>
      <c r="C92" s="415"/>
      <c r="D92" s="135">
        <f>SUM(D6:D91)</f>
        <v>9200</v>
      </c>
    </row>
  </sheetData>
  <sheetProtection password="CC5B" sheet="1" objects="1" scenarios="1"/>
  <mergeCells count="3">
    <mergeCell ref="A92:C92"/>
    <mergeCell ref="B1:D1"/>
    <mergeCell ref="B4:D4"/>
  </mergeCells>
  <printOptions horizontalCentered="1"/>
  <pageMargins left="0.39370078740157483" right="0.39370078740157483" top="0.35433070866141736" bottom="0.19685039370078741" header="0.15748031496062992" footer="0.15748031496062992"/>
  <pageSetup paperSize="9" scale="77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>
    <tabColor rgb="FFFF0000"/>
    <pageSetUpPr fitToPage="1"/>
  </sheetPr>
  <dimension ref="A1:D55"/>
  <sheetViews>
    <sheetView workbookViewId="0">
      <pane xSplit="3" ySplit="5" topLeftCell="D48" activePane="bottomRight" state="frozen"/>
      <selection activeCell="B31" sqref="B31"/>
      <selection pane="topRight" activeCell="B31" sqref="B31"/>
      <selection pane="bottomLeft" activeCell="B31" sqref="B31"/>
      <selection pane="bottomRight" activeCell="D6" sqref="D6:D54"/>
    </sheetView>
  </sheetViews>
  <sheetFormatPr defaultRowHeight="15.75"/>
  <cols>
    <col min="1" max="1" width="9.140625" style="133"/>
    <col min="2" max="2" width="18.5703125" style="133" bestFit="1" customWidth="1"/>
    <col min="3" max="3" width="82" style="128" customWidth="1"/>
    <col min="4" max="4" width="11.85546875" style="133" customWidth="1"/>
    <col min="5" max="16384" width="9.140625" style="133"/>
  </cols>
  <sheetData>
    <row r="1" spans="1:4" ht="65.25" customHeight="1">
      <c r="B1" s="416" t="s">
        <v>618</v>
      </c>
      <c r="C1" s="416"/>
      <c r="D1" s="416"/>
    </row>
    <row r="2" spans="1:4" ht="21" customHeight="1">
      <c r="B2" s="273" t="s">
        <v>685</v>
      </c>
      <c r="C2" s="127"/>
      <c r="D2" s="127"/>
    </row>
    <row r="3" spans="1:4" ht="40.5" customHeight="1">
      <c r="B3" s="144" t="s">
        <v>50</v>
      </c>
      <c r="C3" s="142" t="s">
        <v>695</v>
      </c>
      <c r="D3" s="127"/>
    </row>
    <row r="4" spans="1:4" ht="33" customHeight="1">
      <c r="A4" s="248"/>
      <c r="B4" s="417" t="s">
        <v>499</v>
      </c>
      <c r="C4" s="417"/>
      <c r="D4" s="417"/>
    </row>
    <row r="5" spans="1:4" ht="36" customHeight="1">
      <c r="A5" s="248"/>
      <c r="B5" s="130" t="s">
        <v>399</v>
      </c>
      <c r="C5" s="130" t="s">
        <v>398</v>
      </c>
      <c r="D5" s="130" t="s">
        <v>397</v>
      </c>
    </row>
    <row r="6" spans="1:4" ht="20.100000000000001" customHeight="1">
      <c r="A6" s="249">
        <v>1</v>
      </c>
      <c r="B6" s="250" t="s">
        <v>498</v>
      </c>
      <c r="C6" s="251" t="s">
        <v>497</v>
      </c>
      <c r="D6" s="273">
        <v>50</v>
      </c>
    </row>
    <row r="7" spans="1:4" ht="20.100000000000001" customHeight="1">
      <c r="A7" s="249">
        <v>2</v>
      </c>
      <c r="B7" s="250" t="s">
        <v>494</v>
      </c>
      <c r="C7" s="251" t="s">
        <v>493</v>
      </c>
      <c r="D7" s="282"/>
    </row>
    <row r="8" spans="1:4" ht="20.100000000000001" customHeight="1">
      <c r="A8" s="249">
        <v>3</v>
      </c>
      <c r="B8" s="250" t="s">
        <v>492</v>
      </c>
      <c r="C8" s="251" t="s">
        <v>491</v>
      </c>
      <c r="D8" s="282">
        <v>10</v>
      </c>
    </row>
    <row r="9" spans="1:4" ht="20.100000000000001" customHeight="1">
      <c r="A9" s="249">
        <v>4</v>
      </c>
      <c r="B9" s="250" t="s">
        <v>490</v>
      </c>
      <c r="C9" s="251" t="s">
        <v>489</v>
      </c>
      <c r="D9" s="282">
        <v>200</v>
      </c>
    </row>
    <row r="10" spans="1:4" ht="20.100000000000001" customHeight="1">
      <c r="A10" s="249">
        <v>5</v>
      </c>
      <c r="B10" s="250" t="s">
        <v>486</v>
      </c>
      <c r="C10" s="251" t="s">
        <v>485</v>
      </c>
      <c r="D10" s="282">
        <v>2</v>
      </c>
    </row>
    <row r="11" spans="1:4" ht="20.100000000000001" customHeight="1">
      <c r="A11" s="249">
        <v>6</v>
      </c>
      <c r="B11" s="250" t="s">
        <v>484</v>
      </c>
      <c r="C11" s="251" t="s">
        <v>483</v>
      </c>
      <c r="D11" s="282">
        <v>2</v>
      </c>
    </row>
    <row r="12" spans="1:4" ht="20.100000000000001" customHeight="1">
      <c r="A12" s="249">
        <v>7</v>
      </c>
      <c r="B12" s="250" t="s">
        <v>482</v>
      </c>
      <c r="C12" s="251" t="s">
        <v>481</v>
      </c>
      <c r="D12" s="282">
        <v>200</v>
      </c>
    </row>
    <row r="13" spans="1:4" ht="20.100000000000001" customHeight="1">
      <c r="A13" s="249">
        <v>8</v>
      </c>
      <c r="B13" s="250" t="s">
        <v>478</v>
      </c>
      <c r="C13" s="251" t="s">
        <v>477</v>
      </c>
      <c r="D13" s="282">
        <v>15</v>
      </c>
    </row>
    <row r="14" spans="1:4" ht="20.100000000000001" customHeight="1">
      <c r="A14" s="249">
        <v>9</v>
      </c>
      <c r="B14" s="250" t="s">
        <v>476</v>
      </c>
      <c r="C14" s="251" t="s">
        <v>475</v>
      </c>
      <c r="D14" s="282">
        <v>5</v>
      </c>
    </row>
    <row r="15" spans="1:4" ht="20.100000000000001" customHeight="1">
      <c r="A15" s="249">
        <v>10</v>
      </c>
      <c r="B15" s="250" t="s">
        <v>474</v>
      </c>
      <c r="C15" s="251" t="s">
        <v>473</v>
      </c>
      <c r="D15" s="282">
        <v>5</v>
      </c>
    </row>
    <row r="16" spans="1:4" ht="20.100000000000001" customHeight="1">
      <c r="A16" s="249">
        <v>11</v>
      </c>
      <c r="B16" s="250" t="s">
        <v>472</v>
      </c>
      <c r="C16" s="251" t="s">
        <v>471</v>
      </c>
      <c r="D16" s="282">
        <v>5</v>
      </c>
    </row>
    <row r="17" spans="1:4" ht="20.100000000000001" customHeight="1">
      <c r="A17" s="249">
        <v>12</v>
      </c>
      <c r="B17" s="250" t="s">
        <v>470</v>
      </c>
      <c r="C17" s="251" t="s">
        <v>469</v>
      </c>
      <c r="D17" s="282">
        <v>10</v>
      </c>
    </row>
    <row r="18" spans="1:4" ht="20.100000000000001" customHeight="1">
      <c r="A18" s="249">
        <v>13</v>
      </c>
      <c r="B18" s="250" t="s">
        <v>468</v>
      </c>
      <c r="C18" s="251" t="s">
        <v>467</v>
      </c>
      <c r="D18" s="282"/>
    </row>
    <row r="19" spans="1:4" ht="20.100000000000001" customHeight="1">
      <c r="A19" s="249">
        <v>14</v>
      </c>
      <c r="B19" s="250" t="s">
        <v>464</v>
      </c>
      <c r="C19" s="251" t="s">
        <v>463</v>
      </c>
      <c r="D19" s="282">
        <v>3</v>
      </c>
    </row>
    <row r="20" spans="1:4" ht="20.100000000000001" customHeight="1">
      <c r="A20" s="249">
        <v>15</v>
      </c>
      <c r="B20" s="250" t="s">
        <v>462</v>
      </c>
      <c r="C20" s="251" t="s">
        <v>461</v>
      </c>
      <c r="D20" s="282">
        <v>10</v>
      </c>
    </row>
    <row r="21" spans="1:4" ht="20.100000000000001" customHeight="1">
      <c r="A21" s="249">
        <v>16</v>
      </c>
      <c r="B21" s="250" t="s">
        <v>460</v>
      </c>
      <c r="C21" s="251" t="s">
        <v>459</v>
      </c>
      <c r="D21" s="282">
        <v>10</v>
      </c>
    </row>
    <row r="22" spans="1:4" ht="20.100000000000001" customHeight="1">
      <c r="A22" s="249">
        <v>17</v>
      </c>
      <c r="B22" s="250" t="s">
        <v>458</v>
      </c>
      <c r="C22" s="251" t="s">
        <v>457</v>
      </c>
      <c r="D22" s="282">
        <v>30</v>
      </c>
    </row>
    <row r="23" spans="1:4" ht="20.100000000000001" customHeight="1">
      <c r="A23" s="249">
        <v>18</v>
      </c>
      <c r="B23" s="250" t="s">
        <v>456</v>
      </c>
      <c r="C23" s="251" t="s">
        <v>455</v>
      </c>
      <c r="D23" s="282"/>
    </row>
    <row r="24" spans="1:4" ht="20.100000000000001" customHeight="1">
      <c r="A24" s="249">
        <v>19</v>
      </c>
      <c r="B24" s="252" t="s">
        <v>454</v>
      </c>
      <c r="C24" s="253" t="s">
        <v>453</v>
      </c>
      <c r="D24" s="282">
        <v>5</v>
      </c>
    </row>
    <row r="25" spans="1:4" ht="20.100000000000001" customHeight="1">
      <c r="A25" s="249">
        <v>20</v>
      </c>
      <c r="B25" s="250" t="s">
        <v>450</v>
      </c>
      <c r="C25" s="251" t="s">
        <v>449</v>
      </c>
      <c r="D25" s="282">
        <v>15</v>
      </c>
    </row>
    <row r="26" spans="1:4" ht="20.100000000000001" customHeight="1">
      <c r="A26" s="249">
        <v>21</v>
      </c>
      <c r="B26" s="250" t="s">
        <v>446</v>
      </c>
      <c r="C26" s="251" t="s">
        <v>445</v>
      </c>
      <c r="D26" s="282">
        <v>615</v>
      </c>
    </row>
    <row r="27" spans="1:4" ht="20.100000000000001" customHeight="1">
      <c r="A27" s="249">
        <v>22</v>
      </c>
      <c r="B27" s="250" t="s">
        <v>442</v>
      </c>
      <c r="C27" s="251" t="s">
        <v>441</v>
      </c>
      <c r="D27" s="282"/>
    </row>
    <row r="28" spans="1:4" ht="20.100000000000001" customHeight="1">
      <c r="A28" s="249">
        <v>23</v>
      </c>
      <c r="B28" s="250" t="s">
        <v>440</v>
      </c>
      <c r="C28" s="251" t="s">
        <v>439</v>
      </c>
      <c r="D28" s="282">
        <v>100</v>
      </c>
    </row>
    <row r="29" spans="1:4" ht="20.100000000000001" customHeight="1">
      <c r="A29" s="249">
        <v>24</v>
      </c>
      <c r="B29" s="250" t="s">
        <v>436</v>
      </c>
      <c r="C29" s="251" t="s">
        <v>435</v>
      </c>
      <c r="D29" s="282">
        <v>5</v>
      </c>
    </row>
    <row r="30" spans="1:4" ht="20.100000000000001" customHeight="1">
      <c r="A30" s="249">
        <v>25</v>
      </c>
      <c r="B30" s="250" t="s">
        <v>432</v>
      </c>
      <c r="C30" s="251" t="s">
        <v>431</v>
      </c>
      <c r="D30" s="282">
        <v>3</v>
      </c>
    </row>
    <row r="31" spans="1:4" ht="20.100000000000001" customHeight="1">
      <c r="A31" s="249">
        <v>26</v>
      </c>
      <c r="B31" s="250" t="s">
        <v>428</v>
      </c>
      <c r="C31" s="251" t="s">
        <v>427</v>
      </c>
      <c r="D31" s="282">
        <v>20</v>
      </c>
    </row>
    <row r="32" spans="1:4" ht="20.100000000000001" customHeight="1">
      <c r="A32" s="249">
        <v>27</v>
      </c>
      <c r="B32" s="250" t="s">
        <v>424</v>
      </c>
      <c r="C32" s="251" t="s">
        <v>423</v>
      </c>
      <c r="D32" s="282">
        <v>20</v>
      </c>
    </row>
    <row r="33" spans="1:4" ht="20.100000000000001" customHeight="1">
      <c r="A33" s="249">
        <v>28</v>
      </c>
      <c r="B33" s="250" t="s">
        <v>420</v>
      </c>
      <c r="C33" s="251" t="s">
        <v>419</v>
      </c>
      <c r="D33" s="282">
        <v>10</v>
      </c>
    </row>
    <row r="34" spans="1:4" ht="20.100000000000001" customHeight="1">
      <c r="A34" s="249">
        <v>29</v>
      </c>
      <c r="B34" s="250" t="s">
        <v>418</v>
      </c>
      <c r="C34" s="251" t="s">
        <v>417</v>
      </c>
      <c r="D34" s="282">
        <v>20</v>
      </c>
    </row>
    <row r="35" spans="1:4" ht="20.100000000000001" customHeight="1">
      <c r="A35" s="249">
        <v>30</v>
      </c>
      <c r="B35" s="250" t="s">
        <v>414</v>
      </c>
      <c r="C35" s="251" t="s">
        <v>413</v>
      </c>
      <c r="D35" s="282">
        <v>10</v>
      </c>
    </row>
    <row r="36" spans="1:4" ht="20.100000000000001" customHeight="1">
      <c r="A36" s="249">
        <v>31</v>
      </c>
      <c r="B36" s="250" t="s">
        <v>410</v>
      </c>
      <c r="C36" s="251" t="s">
        <v>409</v>
      </c>
      <c r="D36" s="282">
        <v>10</v>
      </c>
    </row>
    <row r="37" spans="1:4" ht="20.100000000000001" customHeight="1">
      <c r="A37" s="249">
        <v>32</v>
      </c>
      <c r="B37" s="250" t="s">
        <v>408</v>
      </c>
      <c r="C37" s="251" t="s">
        <v>407</v>
      </c>
      <c r="D37" s="282">
        <v>20</v>
      </c>
    </row>
    <row r="38" spans="1:4" ht="20.100000000000001" customHeight="1">
      <c r="A38" s="249">
        <v>33</v>
      </c>
      <c r="B38" s="250" t="s">
        <v>406</v>
      </c>
      <c r="C38" s="251" t="s">
        <v>405</v>
      </c>
      <c r="D38" s="282">
        <v>1</v>
      </c>
    </row>
    <row r="39" spans="1:4" ht="20.100000000000001" customHeight="1">
      <c r="A39" s="249">
        <v>34</v>
      </c>
      <c r="B39" s="250" t="s">
        <v>404</v>
      </c>
      <c r="C39" s="251" t="s">
        <v>403</v>
      </c>
      <c r="D39" s="282">
        <v>20</v>
      </c>
    </row>
    <row r="40" spans="1:4" ht="20.100000000000001" customHeight="1">
      <c r="A40" s="249">
        <v>35</v>
      </c>
      <c r="B40" s="250" t="s">
        <v>402</v>
      </c>
      <c r="C40" s="251" t="s">
        <v>401</v>
      </c>
      <c r="D40" s="282">
        <v>1</v>
      </c>
    </row>
    <row r="41" spans="1:4" ht="39.75" customHeight="1">
      <c r="A41" s="249">
        <v>1</v>
      </c>
      <c r="B41" s="250" t="s">
        <v>496</v>
      </c>
      <c r="C41" s="251" t="s">
        <v>495</v>
      </c>
      <c r="D41" s="282">
        <v>20</v>
      </c>
    </row>
    <row r="42" spans="1:4" ht="36" customHeight="1">
      <c r="A42" s="249">
        <v>2</v>
      </c>
      <c r="B42" s="250" t="s">
        <v>488</v>
      </c>
      <c r="C42" s="251" t="s">
        <v>487</v>
      </c>
      <c r="D42" s="282">
        <v>20</v>
      </c>
    </row>
    <row r="43" spans="1:4" ht="43.5" customHeight="1">
      <c r="A43" s="249">
        <v>3</v>
      </c>
      <c r="B43" s="250" t="s">
        <v>480</v>
      </c>
      <c r="C43" s="251" t="s">
        <v>479</v>
      </c>
      <c r="D43" s="282">
        <v>20</v>
      </c>
    </row>
    <row r="44" spans="1:4" ht="20.100000000000001" customHeight="1">
      <c r="A44" s="249">
        <v>4</v>
      </c>
      <c r="B44" s="250" t="s">
        <v>466</v>
      </c>
      <c r="C44" s="251" t="s">
        <v>465</v>
      </c>
      <c r="D44" s="282"/>
    </row>
    <row r="45" spans="1:4" ht="40.5" customHeight="1">
      <c r="A45" s="249">
        <v>5</v>
      </c>
      <c r="B45" s="250" t="s">
        <v>452</v>
      </c>
      <c r="C45" s="251" t="s">
        <v>451</v>
      </c>
      <c r="D45" s="282">
        <v>3</v>
      </c>
    </row>
    <row r="46" spans="1:4" ht="28.5" customHeight="1">
      <c r="A46" s="249">
        <v>6</v>
      </c>
      <c r="B46" s="250" t="s">
        <v>448</v>
      </c>
      <c r="C46" s="251" t="s">
        <v>447</v>
      </c>
      <c r="D46" s="282">
        <v>5</v>
      </c>
    </row>
    <row r="47" spans="1:4" ht="40.5" customHeight="1">
      <c r="A47" s="249">
        <v>7</v>
      </c>
      <c r="B47" s="250" t="s">
        <v>444</v>
      </c>
      <c r="C47" s="251" t="s">
        <v>443</v>
      </c>
      <c r="D47" s="282">
        <v>400</v>
      </c>
    </row>
    <row r="48" spans="1:4" ht="41.25" customHeight="1">
      <c r="A48" s="249">
        <v>8</v>
      </c>
      <c r="B48" s="250" t="s">
        <v>438</v>
      </c>
      <c r="C48" s="251" t="s">
        <v>437</v>
      </c>
      <c r="D48" s="282">
        <v>20</v>
      </c>
    </row>
    <row r="49" spans="1:4" ht="20.100000000000001" customHeight="1">
      <c r="A49" s="249">
        <v>9</v>
      </c>
      <c r="B49" s="250" t="s">
        <v>434</v>
      </c>
      <c r="C49" s="251" t="s">
        <v>433</v>
      </c>
      <c r="D49" s="282">
        <v>5</v>
      </c>
    </row>
    <row r="50" spans="1:4" ht="27" customHeight="1">
      <c r="A50" s="249">
        <v>10</v>
      </c>
      <c r="B50" s="250" t="s">
        <v>430</v>
      </c>
      <c r="C50" s="251" t="s">
        <v>429</v>
      </c>
      <c r="D50" s="282">
        <v>5</v>
      </c>
    </row>
    <row r="51" spans="1:4" ht="50.25" customHeight="1">
      <c r="A51" s="249">
        <v>11</v>
      </c>
      <c r="B51" s="250" t="s">
        <v>426</v>
      </c>
      <c r="C51" s="251" t="s">
        <v>425</v>
      </c>
      <c r="D51" s="282">
        <v>20</v>
      </c>
    </row>
    <row r="52" spans="1:4" ht="44.25" customHeight="1">
      <c r="A52" s="249">
        <v>12</v>
      </c>
      <c r="B52" s="250" t="s">
        <v>422</v>
      </c>
      <c r="C52" s="251" t="s">
        <v>421</v>
      </c>
      <c r="D52" s="282">
        <v>20</v>
      </c>
    </row>
    <row r="53" spans="1:4" ht="48.75" customHeight="1">
      <c r="A53" s="249">
        <v>13</v>
      </c>
      <c r="B53" s="250" t="s">
        <v>416</v>
      </c>
      <c r="C53" s="251" t="s">
        <v>415</v>
      </c>
      <c r="D53" s="282">
        <v>20</v>
      </c>
    </row>
    <row r="54" spans="1:4" ht="46.5" customHeight="1">
      <c r="A54" s="249">
        <v>14</v>
      </c>
      <c r="B54" s="250" t="s">
        <v>412</v>
      </c>
      <c r="C54" s="251" t="s">
        <v>411</v>
      </c>
      <c r="D54" s="282">
        <v>10</v>
      </c>
    </row>
    <row r="55" spans="1:4" s="136" customFormat="1" ht="28.5" customHeight="1">
      <c r="A55" s="415" t="s">
        <v>557</v>
      </c>
      <c r="B55" s="415"/>
      <c r="C55" s="415"/>
      <c r="D55" s="135">
        <f>SUM(D6:D54)</f>
        <v>2000</v>
      </c>
    </row>
  </sheetData>
  <sheetProtection password="CC5B" sheet="1" objects="1" scenarios="1"/>
  <autoFilter ref="B5:D54"/>
  <mergeCells count="3">
    <mergeCell ref="A55:C55"/>
    <mergeCell ref="B1:D1"/>
    <mergeCell ref="B4:D4"/>
  </mergeCells>
  <printOptions horizontalCentered="1"/>
  <pageMargins left="0.35433070866141736" right="0.39370078740157483" top="0.35433070866141736" bottom="0.15748031496062992" header="0.15748031496062992" footer="0.15748031496062992"/>
  <pageSetup paperSize="9" scale="81" fitToHeight="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>
    <tabColor rgb="FFFF0000"/>
    <pageSetUpPr fitToPage="1"/>
  </sheetPr>
  <dimension ref="A1:D56"/>
  <sheetViews>
    <sheetView workbookViewId="0">
      <pane xSplit="3" ySplit="5" topLeftCell="D48" activePane="bottomRight" state="frozen"/>
      <selection activeCell="B31" sqref="B31"/>
      <selection pane="topRight" activeCell="B31" sqref="B31"/>
      <selection pane="bottomLeft" activeCell="B31" sqref="B31"/>
      <selection pane="bottomRight" activeCell="D24" sqref="D24:D46"/>
    </sheetView>
  </sheetViews>
  <sheetFormatPr defaultRowHeight="15.75"/>
  <cols>
    <col min="1" max="1" width="9.140625" style="133"/>
    <col min="2" max="2" width="21.140625" style="133" customWidth="1"/>
    <col min="3" max="3" width="81" style="133" customWidth="1"/>
    <col min="4" max="4" width="21.140625" style="154" customWidth="1"/>
    <col min="5" max="16384" width="9.140625" style="133"/>
  </cols>
  <sheetData>
    <row r="1" spans="1:4" ht="65.25" customHeight="1">
      <c r="B1" s="416" t="s">
        <v>618</v>
      </c>
      <c r="C1" s="416"/>
      <c r="D1" s="416"/>
    </row>
    <row r="2" spans="1:4" ht="21" customHeight="1">
      <c r="B2" s="273" t="s">
        <v>686</v>
      </c>
      <c r="C2" s="159"/>
      <c r="D2" s="151"/>
    </row>
    <row r="3" spans="1:4" ht="27.75" customHeight="1">
      <c r="B3" s="144" t="s">
        <v>50</v>
      </c>
      <c r="C3" s="161" t="s">
        <v>695</v>
      </c>
      <c r="D3" s="151"/>
    </row>
    <row r="4" spans="1:4" ht="33" customHeight="1">
      <c r="A4" s="248"/>
      <c r="B4" s="417" t="s">
        <v>622</v>
      </c>
      <c r="C4" s="417"/>
      <c r="D4" s="417"/>
    </row>
    <row r="5" spans="1:4" ht="36" customHeight="1">
      <c r="A5" s="248"/>
      <c r="B5" s="254" t="s">
        <v>399</v>
      </c>
      <c r="C5" s="160" t="s">
        <v>398</v>
      </c>
      <c r="D5" s="158" t="s">
        <v>397</v>
      </c>
    </row>
    <row r="6" spans="1:4" ht="20.100000000000001" customHeight="1">
      <c r="A6" s="419" t="s">
        <v>638</v>
      </c>
      <c r="B6" s="419"/>
      <c r="C6" s="419"/>
      <c r="D6" s="153"/>
    </row>
    <row r="7" spans="1:4" ht="20.100000000000001" customHeight="1">
      <c r="A7" s="249">
        <v>1</v>
      </c>
      <c r="B7" s="255" t="s">
        <v>539</v>
      </c>
      <c r="C7" s="256" t="s">
        <v>540</v>
      </c>
      <c r="D7" s="276">
        <v>320</v>
      </c>
    </row>
    <row r="8" spans="1:4" ht="20.100000000000001" customHeight="1">
      <c r="A8" s="419" t="s">
        <v>639</v>
      </c>
      <c r="B8" s="419"/>
      <c r="C8" s="419"/>
      <c r="D8" s="153"/>
    </row>
    <row r="9" spans="1:4" ht="20.100000000000001" customHeight="1">
      <c r="A9" s="249">
        <v>1</v>
      </c>
      <c r="B9" s="256" t="s">
        <v>517</v>
      </c>
      <c r="C9" s="257" t="s">
        <v>516</v>
      </c>
      <c r="D9" s="276">
        <v>1</v>
      </c>
    </row>
    <row r="10" spans="1:4" ht="20.100000000000001" customHeight="1">
      <c r="A10" s="249">
        <v>2</v>
      </c>
      <c r="B10" s="256" t="s">
        <v>515</v>
      </c>
      <c r="C10" s="257" t="s">
        <v>514</v>
      </c>
      <c r="D10" s="276">
        <v>20</v>
      </c>
    </row>
    <row r="11" spans="1:4" ht="20.100000000000001" customHeight="1">
      <c r="A11" s="249">
        <v>3</v>
      </c>
      <c r="B11" s="256" t="s">
        <v>513</v>
      </c>
      <c r="C11" s="257" t="s">
        <v>512</v>
      </c>
      <c r="D11" s="276"/>
    </row>
    <row r="12" spans="1:4" ht="20.100000000000001" customHeight="1">
      <c r="A12" s="249">
        <v>4</v>
      </c>
      <c r="B12" s="256" t="s">
        <v>511</v>
      </c>
      <c r="C12" s="257" t="s">
        <v>510</v>
      </c>
      <c r="D12" s="276"/>
    </row>
    <row r="13" spans="1:4" ht="20.100000000000001" customHeight="1">
      <c r="A13" s="249">
        <v>5</v>
      </c>
      <c r="B13" s="256" t="s">
        <v>560</v>
      </c>
      <c r="C13" s="257" t="s">
        <v>561</v>
      </c>
      <c r="D13" s="276"/>
    </row>
    <row r="14" spans="1:4" ht="20.100000000000001" customHeight="1">
      <c r="A14" s="249">
        <v>6</v>
      </c>
      <c r="B14" s="256" t="s">
        <v>562</v>
      </c>
      <c r="C14" s="257" t="s">
        <v>563</v>
      </c>
      <c r="D14" s="276"/>
    </row>
    <row r="15" spans="1:4" ht="40.5" customHeight="1">
      <c r="A15" s="249">
        <v>7</v>
      </c>
      <c r="B15" s="256" t="s">
        <v>509</v>
      </c>
      <c r="C15" s="257" t="s">
        <v>508</v>
      </c>
      <c r="D15" s="276"/>
    </row>
    <row r="16" spans="1:4" ht="33.75" customHeight="1">
      <c r="A16" s="249">
        <v>8</v>
      </c>
      <c r="B16" s="256" t="s">
        <v>507</v>
      </c>
      <c r="C16" s="257" t="s">
        <v>506</v>
      </c>
      <c r="D16" s="276">
        <v>10</v>
      </c>
    </row>
    <row r="17" spans="1:4" ht="20.100000000000001" customHeight="1">
      <c r="A17" s="249">
        <v>9</v>
      </c>
      <c r="B17" s="256" t="s">
        <v>505</v>
      </c>
      <c r="C17" s="257" t="s">
        <v>504</v>
      </c>
      <c r="D17" s="276">
        <v>20</v>
      </c>
    </row>
    <row r="18" spans="1:4" ht="20.100000000000001" customHeight="1">
      <c r="A18" s="249">
        <v>10</v>
      </c>
      <c r="B18" s="256" t="s">
        <v>503</v>
      </c>
      <c r="C18" s="257" t="s">
        <v>502</v>
      </c>
      <c r="D18" s="276">
        <v>2</v>
      </c>
    </row>
    <row r="19" spans="1:4" ht="20.100000000000001" customHeight="1">
      <c r="A19" s="249">
        <v>11</v>
      </c>
      <c r="B19" s="256" t="s">
        <v>564</v>
      </c>
      <c r="C19" s="257" t="s">
        <v>565</v>
      </c>
      <c r="D19" s="276"/>
    </row>
    <row r="20" spans="1:4" ht="20.100000000000001" customHeight="1">
      <c r="A20" s="249">
        <v>12</v>
      </c>
      <c r="B20" s="256" t="s">
        <v>640</v>
      </c>
      <c r="C20" s="257" t="s">
        <v>641</v>
      </c>
      <c r="D20" s="276"/>
    </row>
    <row r="21" spans="1:4" ht="19.5" customHeight="1">
      <c r="A21" s="249">
        <v>13</v>
      </c>
      <c r="B21" s="255" t="s">
        <v>566</v>
      </c>
      <c r="C21" s="257" t="s">
        <v>567</v>
      </c>
      <c r="D21" s="276"/>
    </row>
    <row r="22" spans="1:4" ht="19.5" customHeight="1">
      <c r="A22" s="424" t="s">
        <v>557</v>
      </c>
      <c r="B22" s="424"/>
      <c r="C22" s="424"/>
      <c r="D22" s="281">
        <f>SUM(D9:D21)</f>
        <v>53</v>
      </c>
    </row>
    <row r="23" spans="1:4" ht="20.100000000000001" customHeight="1">
      <c r="A23" s="420" t="s">
        <v>642</v>
      </c>
      <c r="B23" s="421"/>
      <c r="C23" s="421"/>
      <c r="D23" s="153"/>
    </row>
    <row r="24" spans="1:4" ht="20.100000000000001" customHeight="1">
      <c r="A24" s="249">
        <v>1</v>
      </c>
      <c r="B24" s="250" t="s">
        <v>568</v>
      </c>
      <c r="C24" s="251" t="s">
        <v>569</v>
      </c>
      <c r="D24" s="276">
        <v>250</v>
      </c>
    </row>
    <row r="25" spans="1:4" ht="20.100000000000001" customHeight="1">
      <c r="A25" s="249">
        <v>2</v>
      </c>
      <c r="B25" s="255" t="s">
        <v>545</v>
      </c>
      <c r="C25" s="256" t="s">
        <v>546</v>
      </c>
      <c r="D25" s="276"/>
    </row>
    <row r="26" spans="1:4" ht="25.5" customHeight="1">
      <c r="A26" s="249">
        <v>3</v>
      </c>
      <c r="B26" s="250" t="s">
        <v>570</v>
      </c>
      <c r="C26" s="251" t="s">
        <v>571</v>
      </c>
      <c r="D26" s="276"/>
    </row>
    <row r="27" spans="1:4" ht="36" customHeight="1">
      <c r="A27" s="249">
        <v>4</v>
      </c>
      <c r="B27" s="255" t="s">
        <v>572</v>
      </c>
      <c r="C27" s="256" t="s">
        <v>573</v>
      </c>
      <c r="D27" s="276">
        <v>5</v>
      </c>
    </row>
    <row r="28" spans="1:4" ht="20.100000000000001" customHeight="1">
      <c r="A28" s="249">
        <v>5</v>
      </c>
      <c r="B28" s="250" t="s">
        <v>547</v>
      </c>
      <c r="C28" s="251" t="s">
        <v>548</v>
      </c>
      <c r="D28" s="276">
        <v>2</v>
      </c>
    </row>
    <row r="29" spans="1:4" ht="20.100000000000001" customHeight="1">
      <c r="A29" s="249">
        <v>6</v>
      </c>
      <c r="B29" s="255" t="s">
        <v>549</v>
      </c>
      <c r="C29" s="256" t="s">
        <v>550</v>
      </c>
      <c r="D29" s="276">
        <v>2</v>
      </c>
    </row>
    <row r="30" spans="1:4" ht="36.75" customHeight="1">
      <c r="A30" s="249">
        <v>7</v>
      </c>
      <c r="B30" s="250" t="s">
        <v>551</v>
      </c>
      <c r="C30" s="251" t="s">
        <v>552</v>
      </c>
      <c r="D30" s="276">
        <v>150</v>
      </c>
    </row>
    <row r="31" spans="1:4" ht="20.100000000000001" customHeight="1">
      <c r="A31" s="249">
        <v>8</v>
      </c>
      <c r="B31" s="255" t="s">
        <v>575</v>
      </c>
      <c r="C31" s="256" t="s">
        <v>576</v>
      </c>
      <c r="D31" s="276"/>
    </row>
    <row r="32" spans="1:4" ht="20.100000000000001" customHeight="1">
      <c r="A32" s="249">
        <v>9</v>
      </c>
      <c r="B32" s="250" t="s">
        <v>577</v>
      </c>
      <c r="C32" s="251" t="s">
        <v>578</v>
      </c>
      <c r="D32" s="276"/>
    </row>
    <row r="33" spans="1:4" ht="20.100000000000001" customHeight="1">
      <c r="A33" s="249">
        <v>10</v>
      </c>
      <c r="B33" s="255" t="s">
        <v>579</v>
      </c>
      <c r="C33" s="256" t="s">
        <v>580</v>
      </c>
      <c r="D33" s="276"/>
    </row>
    <row r="34" spans="1:4" ht="42" customHeight="1">
      <c r="A34" s="249">
        <v>11</v>
      </c>
      <c r="B34" s="250" t="s">
        <v>553</v>
      </c>
      <c r="C34" s="251" t="s">
        <v>554</v>
      </c>
      <c r="D34" s="276"/>
    </row>
    <row r="35" spans="1:4" ht="20.100000000000001" customHeight="1">
      <c r="A35" s="249">
        <v>12</v>
      </c>
      <c r="B35" s="255" t="s">
        <v>581</v>
      </c>
      <c r="C35" s="256" t="s">
        <v>574</v>
      </c>
      <c r="D35" s="276">
        <v>20</v>
      </c>
    </row>
    <row r="36" spans="1:4" ht="20.100000000000001" customHeight="1">
      <c r="A36" s="249">
        <v>13</v>
      </c>
      <c r="B36" s="250" t="s">
        <v>582</v>
      </c>
      <c r="C36" s="251" t="s">
        <v>583</v>
      </c>
      <c r="D36" s="276">
        <v>20</v>
      </c>
    </row>
    <row r="37" spans="1:4" ht="20.100000000000001" customHeight="1">
      <c r="A37" s="249">
        <v>14</v>
      </c>
      <c r="B37" s="255" t="s">
        <v>584</v>
      </c>
      <c r="C37" s="256" t="s">
        <v>585</v>
      </c>
      <c r="D37" s="276"/>
    </row>
    <row r="38" spans="1:4" ht="19.5" customHeight="1">
      <c r="A38" s="249">
        <v>15</v>
      </c>
      <c r="B38" s="255" t="s">
        <v>586</v>
      </c>
      <c r="C38" s="256" t="s">
        <v>587</v>
      </c>
      <c r="D38" s="276"/>
    </row>
    <row r="39" spans="1:4" ht="20.100000000000001" customHeight="1">
      <c r="A39" s="249">
        <v>16</v>
      </c>
      <c r="B39" s="255" t="s">
        <v>588</v>
      </c>
      <c r="C39" s="256" t="s">
        <v>589</v>
      </c>
      <c r="D39" s="276"/>
    </row>
    <row r="40" spans="1:4" ht="20.100000000000001" customHeight="1">
      <c r="A40" s="249">
        <v>17</v>
      </c>
      <c r="B40" s="255" t="s">
        <v>590</v>
      </c>
      <c r="C40" s="256" t="s">
        <v>591</v>
      </c>
      <c r="D40" s="276"/>
    </row>
    <row r="41" spans="1:4" ht="20.100000000000001" customHeight="1">
      <c r="A41" s="249">
        <v>18</v>
      </c>
      <c r="B41" s="255" t="s">
        <v>594</v>
      </c>
      <c r="C41" s="256" t="s">
        <v>595</v>
      </c>
      <c r="D41" s="276"/>
    </row>
    <row r="42" spans="1:4" ht="20.100000000000001" customHeight="1">
      <c r="A42" s="249">
        <v>19</v>
      </c>
      <c r="B42" s="255" t="s">
        <v>596</v>
      </c>
      <c r="C42" s="256" t="s">
        <v>597</v>
      </c>
      <c r="D42" s="276"/>
    </row>
    <row r="43" spans="1:4" ht="20.100000000000001" customHeight="1">
      <c r="A43" s="249">
        <v>20</v>
      </c>
      <c r="B43" s="255" t="s">
        <v>598</v>
      </c>
      <c r="C43" s="256" t="s">
        <v>599</v>
      </c>
      <c r="D43" s="276"/>
    </row>
    <row r="44" spans="1:4" ht="20.100000000000001" customHeight="1">
      <c r="A44" s="249">
        <v>21</v>
      </c>
      <c r="B44" s="255" t="s">
        <v>600</v>
      </c>
      <c r="C44" s="256" t="s">
        <v>601</v>
      </c>
      <c r="D44" s="276"/>
    </row>
    <row r="45" spans="1:4" ht="20.100000000000001" customHeight="1">
      <c r="A45" s="249">
        <v>22</v>
      </c>
      <c r="B45" s="255" t="s">
        <v>602</v>
      </c>
      <c r="C45" s="256" t="s">
        <v>603</v>
      </c>
      <c r="D45" s="276"/>
    </row>
    <row r="46" spans="1:4" ht="41.25" customHeight="1">
      <c r="A46" s="249">
        <v>23</v>
      </c>
      <c r="B46" s="255" t="s">
        <v>604</v>
      </c>
      <c r="C46" s="256" t="s">
        <v>605</v>
      </c>
      <c r="D46" s="276"/>
    </row>
    <row r="47" spans="1:4" ht="20.100000000000001" customHeight="1">
      <c r="A47" s="425" t="s">
        <v>557</v>
      </c>
      <c r="B47" s="426"/>
      <c r="C47" s="427"/>
      <c r="D47" s="281">
        <f>SUM(D24:D46)</f>
        <v>449</v>
      </c>
    </row>
    <row r="48" spans="1:4" ht="20.100000000000001" customHeight="1">
      <c r="A48" s="422" t="s">
        <v>643</v>
      </c>
      <c r="B48" s="423"/>
      <c r="C48" s="423"/>
      <c r="D48" s="153"/>
    </row>
    <row r="49" spans="1:4" ht="20.100000000000001" customHeight="1">
      <c r="A49" s="249"/>
      <c r="B49" s="250" t="s">
        <v>541</v>
      </c>
      <c r="C49" s="251" t="s">
        <v>542</v>
      </c>
      <c r="D49" s="276"/>
    </row>
    <row r="50" spans="1:4" ht="20.100000000000001" customHeight="1">
      <c r="A50" s="249">
        <v>1</v>
      </c>
      <c r="B50" s="258" t="s">
        <v>543</v>
      </c>
      <c r="C50" s="258" t="s">
        <v>544</v>
      </c>
      <c r="D50" s="276"/>
    </row>
    <row r="51" spans="1:4" ht="20.100000000000001" customHeight="1">
      <c r="A51" s="249">
        <v>3</v>
      </c>
      <c r="B51" s="258" t="s">
        <v>501</v>
      </c>
      <c r="C51" s="258" t="s">
        <v>500</v>
      </c>
      <c r="D51" s="276"/>
    </row>
    <row r="52" spans="1:4" ht="20.100000000000001" customHeight="1">
      <c r="A52" s="249">
        <v>4</v>
      </c>
      <c r="B52" s="258" t="s">
        <v>555</v>
      </c>
      <c r="C52" s="258" t="s">
        <v>556</v>
      </c>
      <c r="D52" s="276"/>
    </row>
    <row r="53" spans="1:4" s="128" customFormat="1" ht="38.25" customHeight="1">
      <c r="A53" s="304">
        <v>5</v>
      </c>
      <c r="B53" s="306" t="s">
        <v>592</v>
      </c>
      <c r="C53" s="306" t="s">
        <v>593</v>
      </c>
      <c r="D53" s="305"/>
    </row>
    <row r="54" spans="1:4" ht="20.100000000000001" customHeight="1">
      <c r="A54" s="428" t="s">
        <v>557</v>
      </c>
      <c r="B54" s="428"/>
      <c r="C54" s="428"/>
      <c r="D54" s="281">
        <f>SUM(D49:D53)</f>
        <v>0</v>
      </c>
    </row>
    <row r="55" spans="1:4" s="136" customFormat="1" ht="20.100000000000001" customHeight="1">
      <c r="A55" s="418" t="s">
        <v>606</v>
      </c>
      <c r="B55" s="418"/>
      <c r="C55" s="418"/>
      <c r="D55" s="162">
        <f>D54+D47+D22+D7</f>
        <v>822</v>
      </c>
    </row>
    <row r="56" spans="1:4" ht="20.100000000000001" customHeight="1"/>
  </sheetData>
  <sheetProtection password="CC5B" sheet="1" objects="1" scenarios="1"/>
  <mergeCells count="10">
    <mergeCell ref="A55:C55"/>
    <mergeCell ref="B1:D1"/>
    <mergeCell ref="B4:D4"/>
    <mergeCell ref="A6:C6"/>
    <mergeCell ref="A8:C8"/>
    <mergeCell ref="A23:C23"/>
    <mergeCell ref="A48:C48"/>
    <mergeCell ref="A22:C22"/>
    <mergeCell ref="A47:C47"/>
    <mergeCell ref="A54:C54"/>
  </mergeCells>
  <pageMargins left="0.15748031496062992" right="0.19685039370078741" top="0.15748031496062992" bottom="0.19685039370078741" header="0.15748031496062992" footer="0.1574803149606299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G57"/>
  <sheetViews>
    <sheetView view="pageBreakPreview" zoomScaleSheetLayoutView="100" workbookViewId="0">
      <pane xSplit="2" ySplit="9" topLeftCell="M10" activePane="bottomRight" state="frozen"/>
      <selection activeCell="B19" sqref="B19"/>
      <selection pane="topRight" activeCell="B19" sqref="B19"/>
      <selection pane="bottomLeft" activeCell="B19" sqref="B19"/>
      <selection pane="bottomRight" activeCell="M57" sqref="M57"/>
    </sheetView>
  </sheetViews>
  <sheetFormatPr defaultRowHeight="1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33" ht="18.75">
      <c r="B2" s="231" t="s">
        <v>686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R4" s="385" t="s">
        <v>623</v>
      </c>
      <c r="S4" s="385"/>
      <c r="T4" s="385"/>
    </row>
    <row r="5" spans="1:33" s="17" customFormat="1" ht="20.25" customHeight="1" thickBot="1">
      <c r="A5" s="333" t="s">
        <v>218</v>
      </c>
      <c r="B5" s="38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2</v>
      </c>
      <c r="N5" s="321"/>
      <c r="O5" s="321"/>
      <c r="P5" s="321"/>
      <c r="Q5" s="321"/>
      <c r="R5" s="321"/>
      <c r="S5" s="321"/>
      <c r="T5" s="321"/>
      <c r="U5" s="321"/>
      <c r="V5" s="322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61" t="s">
        <v>167</v>
      </c>
      <c r="AG5" s="363" t="s">
        <v>168</v>
      </c>
    </row>
    <row r="6" spans="1:33" s="17" customFormat="1" ht="39.75" customHeight="1">
      <c r="A6" s="334"/>
      <c r="B6" s="382"/>
      <c r="C6" s="364" t="s">
        <v>164</v>
      </c>
      <c r="D6" s="365"/>
      <c r="E6" s="366"/>
      <c r="F6" s="367" t="s">
        <v>165</v>
      </c>
      <c r="G6" s="368"/>
      <c r="H6" s="369"/>
      <c r="I6" s="370" t="s">
        <v>4</v>
      </c>
      <c r="J6" s="371"/>
      <c r="K6" s="372"/>
      <c r="L6" s="363" t="s">
        <v>5</v>
      </c>
      <c r="M6" s="364" t="s">
        <v>164</v>
      </c>
      <c r="N6" s="365"/>
      <c r="O6" s="366"/>
      <c r="P6" s="367" t="s">
        <v>165</v>
      </c>
      <c r="Q6" s="368"/>
      <c r="R6" s="369"/>
      <c r="S6" s="370" t="s">
        <v>4</v>
      </c>
      <c r="T6" s="371"/>
      <c r="U6" s="372"/>
      <c r="V6" s="363" t="s">
        <v>5</v>
      </c>
      <c r="W6" s="373" t="s">
        <v>164</v>
      </c>
      <c r="X6" s="374"/>
      <c r="Y6" s="375"/>
      <c r="Z6" s="376" t="s">
        <v>165</v>
      </c>
      <c r="AA6" s="377"/>
      <c r="AB6" s="378"/>
      <c r="AC6" s="379" t="s">
        <v>4</v>
      </c>
      <c r="AD6" s="380"/>
      <c r="AE6" s="344" t="s">
        <v>5</v>
      </c>
      <c r="AF6" s="362"/>
      <c r="AG6" s="317"/>
    </row>
    <row r="7" spans="1:33" s="17" customFormat="1" ht="14.25" customHeight="1">
      <c r="A7" s="334"/>
      <c r="B7" s="382"/>
      <c r="C7" s="356"/>
      <c r="D7" s="357"/>
      <c r="E7" s="358"/>
      <c r="F7" s="352"/>
      <c r="G7" s="350"/>
      <c r="H7" s="351"/>
      <c r="I7" s="344" t="s">
        <v>6</v>
      </c>
      <c r="J7" s="346" t="s">
        <v>7</v>
      </c>
      <c r="K7" s="344" t="s">
        <v>8</v>
      </c>
      <c r="L7" s="317"/>
      <c r="M7" s="356"/>
      <c r="N7" s="357"/>
      <c r="O7" s="358"/>
      <c r="P7" s="352"/>
      <c r="Q7" s="350"/>
      <c r="R7" s="351"/>
      <c r="S7" s="344" t="s">
        <v>6</v>
      </c>
      <c r="T7" s="346" t="s">
        <v>7</v>
      </c>
      <c r="U7" s="344" t="s">
        <v>8</v>
      </c>
      <c r="V7" s="317"/>
      <c r="W7" s="356"/>
      <c r="X7" s="357"/>
      <c r="Y7" s="358"/>
      <c r="Z7" s="352"/>
      <c r="AA7" s="350"/>
      <c r="AB7" s="351"/>
      <c r="AC7" s="344" t="s">
        <v>6</v>
      </c>
      <c r="AD7" s="344" t="s">
        <v>8</v>
      </c>
      <c r="AE7" s="362"/>
      <c r="AF7" s="362"/>
      <c r="AG7" s="317"/>
    </row>
    <row r="8" spans="1:33" s="17" customFormat="1" ht="95.25" customHeight="1" thickBot="1">
      <c r="A8" s="335"/>
      <c r="B8" s="38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45"/>
      <c r="T8" s="347"/>
      <c r="U8" s="345"/>
      <c r="V8" s="318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45"/>
      <c r="AD8" s="345"/>
      <c r="AE8" s="345"/>
      <c r="AF8" s="345"/>
      <c r="AG8" s="318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238"/>
      <c r="D10" s="232"/>
      <c r="E10" s="6">
        <f>C10+D10</f>
        <v>0</v>
      </c>
      <c r="F10" s="23">
        <f>G10+H10</f>
        <v>0</v>
      </c>
      <c r="G10" s="232"/>
      <c r="H10" s="232"/>
      <c r="I10" s="232"/>
      <c r="J10" s="22">
        <v>3.8</v>
      </c>
      <c r="K10" s="23">
        <f>ROUND(I10*J10,0)</f>
        <v>0</v>
      </c>
      <c r="L10" s="24">
        <f>E10+F10+K10</f>
        <v>0</v>
      </c>
      <c r="M10" s="238"/>
      <c r="N10" s="232"/>
      <c r="O10" s="6">
        <f>M10+N10</f>
        <v>0</v>
      </c>
      <c r="P10" s="23">
        <f>Q10+R10</f>
        <v>0</v>
      </c>
      <c r="Q10" s="232"/>
      <c r="R10" s="232"/>
      <c r="S10" s="232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235"/>
      <c r="D11" s="234"/>
      <c r="E11" s="6">
        <f t="shared" ref="E11:E56" si="1">C11+D11</f>
        <v>0</v>
      </c>
      <c r="F11" s="23">
        <f t="shared" ref="F11:F56" si="2">G11+H11</f>
        <v>0</v>
      </c>
      <c r="G11" s="232"/>
      <c r="H11" s="232"/>
      <c r="I11" s="232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35"/>
      <c r="N11" s="234"/>
      <c r="O11" s="6">
        <f t="shared" ref="O11:O18" si="5">M11+N11</f>
        <v>0</v>
      </c>
      <c r="P11" s="23">
        <f t="shared" ref="P11:P56" si="6">Q11+R11</f>
        <v>0</v>
      </c>
      <c r="Q11" s="232"/>
      <c r="R11" s="232"/>
      <c r="S11" s="232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235"/>
      <c r="D12" s="234"/>
      <c r="E12" s="6">
        <f t="shared" si="1"/>
        <v>0</v>
      </c>
      <c r="F12" s="23">
        <f t="shared" si="2"/>
        <v>0</v>
      </c>
      <c r="G12" s="232"/>
      <c r="H12" s="232"/>
      <c r="I12" s="232"/>
      <c r="J12" s="27">
        <v>2.5</v>
      </c>
      <c r="K12" s="31">
        <f t="shared" si="3"/>
        <v>0</v>
      </c>
      <c r="L12" s="32">
        <f t="shared" si="4"/>
        <v>0</v>
      </c>
      <c r="M12" s="235"/>
      <c r="N12" s="234"/>
      <c r="O12" s="6">
        <f t="shared" si="5"/>
        <v>0</v>
      </c>
      <c r="P12" s="23">
        <f t="shared" si="6"/>
        <v>0</v>
      </c>
      <c r="Q12" s="232"/>
      <c r="R12" s="232"/>
      <c r="S12" s="232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235"/>
      <c r="D13" s="234"/>
      <c r="E13" s="6">
        <f t="shared" si="1"/>
        <v>0</v>
      </c>
      <c r="F13" s="23">
        <f t="shared" si="2"/>
        <v>0</v>
      </c>
      <c r="G13" s="232"/>
      <c r="H13" s="232"/>
      <c r="I13" s="232"/>
      <c r="J13" s="27">
        <v>2.2000000000000002</v>
      </c>
      <c r="K13" s="31">
        <f t="shared" si="3"/>
        <v>0</v>
      </c>
      <c r="L13" s="32">
        <f t="shared" si="4"/>
        <v>0</v>
      </c>
      <c r="M13" s="235"/>
      <c r="N13" s="234"/>
      <c r="O13" s="6">
        <f t="shared" si="5"/>
        <v>0</v>
      </c>
      <c r="P13" s="23">
        <f t="shared" si="6"/>
        <v>0</v>
      </c>
      <c r="Q13" s="232"/>
      <c r="R13" s="232"/>
      <c r="S13" s="232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235"/>
      <c r="D14" s="234"/>
      <c r="E14" s="6">
        <f t="shared" si="1"/>
        <v>0</v>
      </c>
      <c r="F14" s="23">
        <f t="shared" si="2"/>
        <v>0</v>
      </c>
      <c r="G14" s="232"/>
      <c r="H14" s="232"/>
      <c r="I14" s="232"/>
      <c r="J14" s="27">
        <v>2.1</v>
      </c>
      <c r="K14" s="31">
        <f t="shared" si="3"/>
        <v>0</v>
      </c>
      <c r="L14" s="32">
        <f t="shared" si="4"/>
        <v>0</v>
      </c>
      <c r="M14" s="235"/>
      <c r="N14" s="234"/>
      <c r="O14" s="6">
        <f t="shared" si="5"/>
        <v>0</v>
      </c>
      <c r="P14" s="23">
        <f t="shared" si="6"/>
        <v>0</v>
      </c>
      <c r="Q14" s="232"/>
      <c r="R14" s="232"/>
      <c r="S14" s="232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235"/>
      <c r="D15" s="234"/>
      <c r="E15" s="6">
        <f t="shared" si="1"/>
        <v>0</v>
      </c>
      <c r="F15" s="23">
        <f t="shared" si="2"/>
        <v>0</v>
      </c>
      <c r="G15" s="232"/>
      <c r="H15" s="232"/>
      <c r="I15" s="232"/>
      <c r="J15" s="27">
        <v>2.1</v>
      </c>
      <c r="K15" s="31">
        <f t="shared" si="3"/>
        <v>0</v>
      </c>
      <c r="L15" s="32">
        <f t="shared" si="4"/>
        <v>0</v>
      </c>
      <c r="M15" s="235"/>
      <c r="N15" s="234"/>
      <c r="O15" s="6">
        <f t="shared" si="5"/>
        <v>0</v>
      </c>
      <c r="P15" s="23">
        <f t="shared" si="6"/>
        <v>0</v>
      </c>
      <c r="Q15" s="232"/>
      <c r="R15" s="232"/>
      <c r="S15" s="232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235"/>
      <c r="D16" s="234"/>
      <c r="E16" s="6">
        <f>C16+D16</f>
        <v>0</v>
      </c>
      <c r="F16" s="23">
        <f>G16+H16</f>
        <v>0</v>
      </c>
      <c r="G16" s="232"/>
      <c r="H16" s="232"/>
      <c r="I16" s="232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235"/>
      <c r="D17" s="234"/>
      <c r="E17" s="6">
        <f t="shared" si="1"/>
        <v>0</v>
      </c>
      <c r="F17" s="23">
        <f t="shared" si="2"/>
        <v>0</v>
      </c>
      <c r="G17" s="232"/>
      <c r="H17" s="232"/>
      <c r="I17" s="232"/>
      <c r="J17" s="29">
        <v>4.2</v>
      </c>
      <c r="K17" s="31">
        <f t="shared" si="3"/>
        <v>0</v>
      </c>
      <c r="L17" s="32">
        <f t="shared" si="4"/>
        <v>0</v>
      </c>
      <c r="M17" s="235"/>
      <c r="N17" s="234"/>
      <c r="O17" s="6">
        <f t="shared" si="5"/>
        <v>0</v>
      </c>
      <c r="P17" s="23">
        <f t="shared" si="6"/>
        <v>0</v>
      </c>
      <c r="Q17" s="232"/>
      <c r="R17" s="232"/>
      <c r="S17" s="232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235"/>
      <c r="D18" s="234"/>
      <c r="E18" s="6">
        <f t="shared" si="1"/>
        <v>0</v>
      </c>
      <c r="F18" s="23">
        <f t="shared" si="2"/>
        <v>0</v>
      </c>
      <c r="G18" s="232"/>
      <c r="H18" s="232"/>
      <c r="I18" s="232"/>
      <c r="J18" s="27">
        <v>2</v>
      </c>
      <c r="K18" s="31">
        <f>ROUND(I18*J18,0)</f>
        <v>0</v>
      </c>
      <c r="L18" s="32">
        <f t="shared" si="4"/>
        <v>0</v>
      </c>
      <c r="M18" s="235"/>
      <c r="N18" s="234"/>
      <c r="O18" s="6">
        <f t="shared" si="5"/>
        <v>0</v>
      </c>
      <c r="P18" s="23">
        <f t="shared" si="6"/>
        <v>0</v>
      </c>
      <c r="Q18" s="232"/>
      <c r="R18" s="232"/>
      <c r="S18" s="232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235"/>
      <c r="D19" s="234"/>
      <c r="E19" s="6">
        <f>C19+D19</f>
        <v>0</v>
      </c>
      <c r="F19" s="23">
        <f t="shared" si="2"/>
        <v>0</v>
      </c>
      <c r="G19" s="232"/>
      <c r="H19" s="232"/>
      <c r="I19" s="232"/>
      <c r="J19" s="27">
        <v>2.4</v>
      </c>
      <c r="K19" s="31">
        <f t="shared" si="3"/>
        <v>0</v>
      </c>
      <c r="L19" s="32">
        <f t="shared" si="4"/>
        <v>0</v>
      </c>
      <c r="M19" s="235"/>
      <c r="N19" s="234"/>
      <c r="O19" s="6">
        <f>M19+N19</f>
        <v>0</v>
      </c>
      <c r="P19" s="23">
        <f t="shared" si="6"/>
        <v>0</v>
      </c>
      <c r="Q19" s="232"/>
      <c r="R19" s="232"/>
      <c r="S19" s="232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235"/>
      <c r="D20" s="234"/>
      <c r="E20" s="6">
        <f t="shared" si="1"/>
        <v>0</v>
      </c>
      <c r="F20" s="23">
        <f t="shared" si="2"/>
        <v>0</v>
      </c>
      <c r="G20" s="232"/>
      <c r="H20" s="232"/>
      <c r="I20" s="232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35"/>
      <c r="N21" s="234"/>
      <c r="O21" s="6">
        <f>M21+N21</f>
        <v>0</v>
      </c>
      <c r="P21" s="23">
        <f>Q21+R21</f>
        <v>0</v>
      </c>
      <c r="Q21" s="232"/>
      <c r="R21" s="232"/>
      <c r="S21" s="232"/>
      <c r="T21" s="27">
        <v>3.1</v>
      </c>
      <c r="U21" s="31">
        <f>ROUND(S21*T21,0)</f>
        <v>0</v>
      </c>
      <c r="V21" s="88">
        <f>O21+P21+U21</f>
        <v>0</v>
      </c>
      <c r="W21" s="30">
        <f t="shared" ref="W21:AC21" si="14">C21+M21</f>
        <v>0</v>
      </c>
      <c r="X21" s="31">
        <f t="shared" si="14"/>
        <v>0</v>
      </c>
      <c r="Y21" s="31">
        <f t="shared" si="14"/>
        <v>0</v>
      </c>
      <c r="Z21" s="31">
        <f t="shared" si="14"/>
        <v>0</v>
      </c>
      <c r="AA21" s="31">
        <f t="shared" si="14"/>
        <v>0</v>
      </c>
      <c r="AB21" s="31">
        <f t="shared" si="14"/>
        <v>0</v>
      </c>
      <c r="AC21" s="31">
        <f t="shared" si="14"/>
        <v>0</v>
      </c>
      <c r="AD21" s="31">
        <f>K21+U21</f>
        <v>0</v>
      </c>
      <c r="AE21" s="31">
        <f>L21+V21</f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235"/>
      <c r="D22" s="234"/>
      <c r="E22" s="6">
        <f t="shared" si="1"/>
        <v>0</v>
      </c>
      <c r="F22" s="23">
        <f t="shared" si="2"/>
        <v>0</v>
      </c>
      <c r="G22" s="232"/>
      <c r="H22" s="232"/>
      <c r="I22" s="232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235"/>
      <c r="N22" s="234"/>
      <c r="O22" s="6">
        <f t="shared" ref="O22:O56" si="16">M22+N22</f>
        <v>0</v>
      </c>
      <c r="P22" s="23">
        <f t="shared" si="6"/>
        <v>0</v>
      </c>
      <c r="Q22" s="232"/>
      <c r="R22" s="232"/>
      <c r="S22" s="232"/>
      <c r="T22" s="27">
        <v>2.2000000000000002</v>
      </c>
      <c r="U22" s="31">
        <f t="shared" si="13"/>
        <v>0</v>
      </c>
      <c r="V22" s="88">
        <f t="shared" ref="V22:V30" si="17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235"/>
      <c r="D23" s="234"/>
      <c r="E23" s="6">
        <f t="shared" si="1"/>
        <v>0</v>
      </c>
      <c r="F23" s="23">
        <f t="shared" si="2"/>
        <v>0</v>
      </c>
      <c r="G23" s="232"/>
      <c r="H23" s="232"/>
      <c r="I23" s="232"/>
      <c r="J23" s="27">
        <v>2.9</v>
      </c>
      <c r="K23" s="31">
        <f t="shared" si="3"/>
        <v>0</v>
      </c>
      <c r="L23" s="32">
        <f t="shared" si="15"/>
        <v>0</v>
      </c>
      <c r="M23" s="235"/>
      <c r="N23" s="234"/>
      <c r="O23" s="6">
        <f t="shared" si="16"/>
        <v>0</v>
      </c>
      <c r="P23" s="23">
        <f t="shared" si="6"/>
        <v>0</v>
      </c>
      <c r="Q23" s="232"/>
      <c r="R23" s="232"/>
      <c r="S23" s="232"/>
      <c r="T23" s="27">
        <v>2.9</v>
      </c>
      <c r="U23" s="31">
        <f t="shared" si="13"/>
        <v>0</v>
      </c>
      <c r="V23" s="88">
        <f t="shared" si="17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235"/>
      <c r="D24" s="234"/>
      <c r="E24" s="6">
        <f t="shared" si="1"/>
        <v>0</v>
      </c>
      <c r="F24" s="23">
        <f t="shared" si="2"/>
        <v>0</v>
      </c>
      <c r="G24" s="232"/>
      <c r="H24" s="232"/>
      <c r="I24" s="232"/>
      <c r="J24" s="27">
        <v>2.2999999999999998</v>
      </c>
      <c r="K24" s="31">
        <f t="shared" si="3"/>
        <v>0</v>
      </c>
      <c r="L24" s="32">
        <f t="shared" si="15"/>
        <v>0</v>
      </c>
      <c r="M24" s="235"/>
      <c r="N24" s="234"/>
      <c r="O24" s="6">
        <f t="shared" si="16"/>
        <v>0</v>
      </c>
      <c r="P24" s="23">
        <f t="shared" si="6"/>
        <v>0</v>
      </c>
      <c r="Q24" s="232"/>
      <c r="R24" s="232"/>
      <c r="S24" s="232"/>
      <c r="T24" s="27">
        <v>2.2999999999999998</v>
      </c>
      <c r="U24" s="31">
        <f t="shared" si="13"/>
        <v>0</v>
      </c>
      <c r="V24" s="88">
        <f t="shared" si="17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235"/>
      <c r="D25" s="234"/>
      <c r="E25" s="6">
        <f t="shared" si="1"/>
        <v>0</v>
      </c>
      <c r="F25" s="23">
        <f t="shared" si="2"/>
        <v>0</v>
      </c>
      <c r="G25" s="232"/>
      <c r="H25" s="232"/>
      <c r="I25" s="232"/>
      <c r="J25" s="27">
        <v>2</v>
      </c>
      <c r="K25" s="31">
        <f t="shared" si="3"/>
        <v>0</v>
      </c>
      <c r="L25" s="32">
        <f t="shared" si="15"/>
        <v>0</v>
      </c>
      <c r="M25" s="235"/>
      <c r="N25" s="234"/>
      <c r="O25" s="6">
        <f t="shared" si="16"/>
        <v>0</v>
      </c>
      <c r="P25" s="23">
        <f t="shared" si="6"/>
        <v>0</v>
      </c>
      <c r="Q25" s="232"/>
      <c r="R25" s="232"/>
      <c r="S25" s="232"/>
      <c r="T25" s="27">
        <v>2</v>
      </c>
      <c r="U25" s="31">
        <f t="shared" si="13"/>
        <v>0</v>
      </c>
      <c r="V25" s="88">
        <f t="shared" si="17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235"/>
      <c r="D26" s="234"/>
      <c r="E26" s="6">
        <f t="shared" si="1"/>
        <v>0</v>
      </c>
      <c r="F26" s="23">
        <f t="shared" si="2"/>
        <v>0</v>
      </c>
      <c r="G26" s="232"/>
      <c r="H26" s="232"/>
      <c r="I26" s="232"/>
      <c r="J26" s="27">
        <v>2.5</v>
      </c>
      <c r="K26" s="31">
        <f t="shared" si="3"/>
        <v>0</v>
      </c>
      <c r="L26" s="32">
        <f t="shared" si="15"/>
        <v>0</v>
      </c>
      <c r="M26" s="240">
        <v>0</v>
      </c>
      <c r="N26" s="241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7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35"/>
      <c r="N27" s="234"/>
      <c r="O27" s="6">
        <f>M27+N27</f>
        <v>0</v>
      </c>
      <c r="P27" s="23">
        <f>Q27+R27</f>
        <v>0</v>
      </c>
      <c r="Q27" s="232"/>
      <c r="R27" s="232"/>
      <c r="S27" s="232"/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8">C27+M27</f>
        <v>0</v>
      </c>
      <c r="X27" s="31">
        <f t="shared" si="18"/>
        <v>0</v>
      </c>
      <c r="Y27" s="31">
        <f t="shared" si="18"/>
        <v>0</v>
      </c>
      <c r="Z27" s="31">
        <f t="shared" si="18"/>
        <v>0</v>
      </c>
      <c r="AA27" s="31">
        <f t="shared" si="18"/>
        <v>0</v>
      </c>
      <c r="AB27" s="31">
        <f t="shared" si="18"/>
        <v>0</v>
      </c>
      <c r="AC27" s="31">
        <f t="shared" si="18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235"/>
      <c r="D28" s="234"/>
      <c r="E28" s="6">
        <f t="shared" si="1"/>
        <v>0</v>
      </c>
      <c r="F28" s="23">
        <f t="shared" si="2"/>
        <v>0</v>
      </c>
      <c r="G28" s="232"/>
      <c r="H28" s="232"/>
      <c r="I28" s="232"/>
      <c r="J28" s="29">
        <v>4.0999999999999996</v>
      </c>
      <c r="K28" s="31">
        <f t="shared" si="3"/>
        <v>0</v>
      </c>
      <c r="L28" s="32">
        <f t="shared" si="15"/>
        <v>0</v>
      </c>
      <c r="M28" s="235"/>
      <c r="N28" s="234"/>
      <c r="O28" s="6">
        <f t="shared" si="16"/>
        <v>0</v>
      </c>
      <c r="P28" s="23">
        <f t="shared" si="6"/>
        <v>0</v>
      </c>
      <c r="Q28" s="232"/>
      <c r="R28" s="232"/>
      <c r="S28" s="232"/>
      <c r="T28" s="29">
        <v>4.0999999999999996</v>
      </c>
      <c r="U28" s="31">
        <f t="shared" si="13"/>
        <v>0</v>
      </c>
      <c r="V28" s="88">
        <f t="shared" si="17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235"/>
      <c r="D29" s="234"/>
      <c r="E29" s="6">
        <f>C29+D29</f>
        <v>0</v>
      </c>
      <c r="F29" s="23">
        <f>G29+H29</f>
        <v>0</v>
      </c>
      <c r="G29" s="232"/>
      <c r="H29" s="232"/>
      <c r="I29" s="232"/>
      <c r="J29" s="29">
        <v>4.0999999999999996</v>
      </c>
      <c r="K29" s="31">
        <f>ROUND(I29*J29,0)</f>
        <v>0</v>
      </c>
      <c r="L29" s="32">
        <f>E29+F29+K29</f>
        <v>0</v>
      </c>
      <c r="M29" s="235"/>
      <c r="N29" s="234"/>
      <c r="O29" s="6">
        <f>M29+N29</f>
        <v>0</v>
      </c>
      <c r="P29" s="23">
        <f>Q29+R29</f>
        <v>0</v>
      </c>
      <c r="Q29" s="232"/>
      <c r="R29" s="232"/>
      <c r="S29" s="232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9">C29+M29</f>
        <v>0</v>
      </c>
      <c r="X29" s="31">
        <f t="shared" si="19"/>
        <v>0</v>
      </c>
      <c r="Y29" s="31">
        <f t="shared" si="19"/>
        <v>0</v>
      </c>
      <c r="Z29" s="31">
        <f t="shared" si="19"/>
        <v>0</v>
      </c>
      <c r="AA29" s="31">
        <f t="shared" si="19"/>
        <v>0</v>
      </c>
      <c r="AB29" s="31">
        <f t="shared" si="19"/>
        <v>0</v>
      </c>
      <c r="AC29" s="31">
        <f t="shared" si="1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>
      <c r="A30" s="123">
        <v>65</v>
      </c>
      <c r="B30" s="56" t="s">
        <v>29</v>
      </c>
      <c r="C30" s="235"/>
      <c r="D30" s="234"/>
      <c r="E30" s="6">
        <f t="shared" si="1"/>
        <v>0</v>
      </c>
      <c r="F30" s="23">
        <f t="shared" si="2"/>
        <v>0</v>
      </c>
      <c r="G30" s="232"/>
      <c r="H30" s="232"/>
      <c r="I30" s="232"/>
      <c r="J30" s="29">
        <v>3.8</v>
      </c>
      <c r="K30" s="31">
        <f t="shared" si="3"/>
        <v>0</v>
      </c>
      <c r="L30" s="32">
        <f t="shared" si="15"/>
        <v>0</v>
      </c>
      <c r="M30" s="235"/>
      <c r="N30" s="234"/>
      <c r="O30" s="6">
        <f t="shared" si="16"/>
        <v>0</v>
      </c>
      <c r="P30" s="23">
        <f t="shared" si="6"/>
        <v>0</v>
      </c>
      <c r="Q30" s="232"/>
      <c r="R30" s="232"/>
      <c r="S30" s="232"/>
      <c r="T30" s="29">
        <v>3.8</v>
      </c>
      <c r="U30" s="31">
        <f t="shared" si="13"/>
        <v>0</v>
      </c>
      <c r="V30" s="88">
        <f t="shared" si="17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">
        <f>N32+N33</f>
        <v>0</v>
      </c>
      <c r="O31" s="74">
        <f t="shared" si="16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35"/>
      <c r="N32" s="234"/>
      <c r="O32" s="74">
        <f t="shared" si="16"/>
        <v>0</v>
      </c>
      <c r="P32" s="23">
        <f t="shared" si="6"/>
        <v>0</v>
      </c>
      <c r="Q32" s="234"/>
      <c r="R32" s="234"/>
      <c r="S32" s="234"/>
      <c r="T32" s="27">
        <v>2.8</v>
      </c>
      <c r="U32" s="31">
        <f>ROUND(S32*T32,0)</f>
        <v>0</v>
      </c>
      <c r="V32" s="88">
        <f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35"/>
      <c r="N33" s="234"/>
      <c r="O33" s="74">
        <f t="shared" si="16"/>
        <v>0</v>
      </c>
      <c r="P33" s="23">
        <f t="shared" si="6"/>
        <v>0</v>
      </c>
      <c r="Q33" s="234"/>
      <c r="R33" s="234"/>
      <c r="S33" s="234"/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235"/>
      <c r="D34" s="234"/>
      <c r="E34" s="6">
        <f t="shared" si="1"/>
        <v>0</v>
      </c>
      <c r="F34" s="23">
        <f t="shared" si="2"/>
        <v>0</v>
      </c>
      <c r="G34" s="232"/>
      <c r="H34" s="232"/>
      <c r="I34" s="232"/>
      <c r="J34" s="27">
        <v>2.5</v>
      </c>
      <c r="K34" s="31">
        <f t="shared" si="3"/>
        <v>0</v>
      </c>
      <c r="L34" s="32">
        <f t="shared" si="15"/>
        <v>0</v>
      </c>
      <c r="M34" s="235"/>
      <c r="N34" s="234"/>
      <c r="O34" s="6">
        <f t="shared" si="16"/>
        <v>0</v>
      </c>
      <c r="P34" s="23">
        <f t="shared" si="6"/>
        <v>0</v>
      </c>
      <c r="Q34" s="232"/>
      <c r="R34" s="232"/>
      <c r="S34" s="232"/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235"/>
      <c r="D35" s="234"/>
      <c r="E35" s="6">
        <f t="shared" si="1"/>
        <v>0</v>
      </c>
      <c r="F35" s="23">
        <f t="shared" si="2"/>
        <v>0</v>
      </c>
      <c r="G35" s="232"/>
      <c r="H35" s="232"/>
      <c r="I35" s="232"/>
      <c r="J35" s="27">
        <v>2.2000000000000002</v>
      </c>
      <c r="K35" s="31">
        <f t="shared" si="3"/>
        <v>0</v>
      </c>
      <c r="L35" s="32">
        <f t="shared" si="15"/>
        <v>0</v>
      </c>
      <c r="M35" s="235"/>
      <c r="N35" s="234"/>
      <c r="O35" s="6">
        <f t="shared" si="16"/>
        <v>0</v>
      </c>
      <c r="P35" s="23">
        <f t="shared" si="6"/>
        <v>0</v>
      </c>
      <c r="Q35" s="232"/>
      <c r="R35" s="232"/>
      <c r="S35" s="232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235"/>
      <c r="D36" s="234"/>
      <c r="E36" s="6">
        <f t="shared" si="1"/>
        <v>0</v>
      </c>
      <c r="F36" s="23">
        <f t="shared" si="2"/>
        <v>0</v>
      </c>
      <c r="G36" s="232"/>
      <c r="H36" s="232"/>
      <c r="I36" s="232"/>
      <c r="J36" s="27">
        <v>2.1</v>
      </c>
      <c r="K36" s="31">
        <f t="shared" si="3"/>
        <v>0</v>
      </c>
      <c r="L36" s="32">
        <f t="shared" si="15"/>
        <v>0</v>
      </c>
      <c r="M36" s="235"/>
      <c r="N36" s="234"/>
      <c r="O36" s="6">
        <f t="shared" si="16"/>
        <v>0</v>
      </c>
      <c r="P36" s="23">
        <f t="shared" si="6"/>
        <v>0</v>
      </c>
      <c r="Q36" s="232"/>
      <c r="R36" s="232"/>
      <c r="S36" s="232"/>
      <c r="T36" s="27">
        <v>2.1</v>
      </c>
      <c r="U36" s="31">
        <f t="shared" ref="U36:U42" si="20">ROUND(S36*T36,0)</f>
        <v>0</v>
      </c>
      <c r="V36" s="88">
        <f t="shared" ref="V36:V42" si="21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235"/>
      <c r="D37" s="234"/>
      <c r="E37" s="6">
        <f t="shared" si="1"/>
        <v>0</v>
      </c>
      <c r="F37" s="23">
        <f t="shared" si="2"/>
        <v>0</v>
      </c>
      <c r="G37" s="232"/>
      <c r="H37" s="239">
        <f>'стоматология территориальная'!F68</f>
        <v>0</v>
      </c>
      <c r="I37" s="239">
        <f>'стоматология территориальная'!C68</f>
        <v>0</v>
      </c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0"/>
        <v>0</v>
      </c>
      <c r="V37" s="88">
        <f t="shared" si="21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35"/>
      <c r="N38" s="234"/>
      <c r="O38" s="6">
        <f>M38+N38</f>
        <v>0</v>
      </c>
      <c r="P38" s="23">
        <f>Q38+R38</f>
        <v>0</v>
      </c>
      <c r="Q38" s="232"/>
      <c r="R38" s="239">
        <f>'стоматология территориальная'!G68</f>
        <v>0</v>
      </c>
      <c r="S38" s="239">
        <f>'стоматология территориальная'!D68</f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2">C38+M38</f>
        <v>0</v>
      </c>
      <c r="X38" s="31">
        <f t="shared" si="22"/>
        <v>0</v>
      </c>
      <c r="Y38" s="31">
        <f t="shared" si="22"/>
        <v>0</v>
      </c>
      <c r="Z38" s="31">
        <f t="shared" si="22"/>
        <v>0</v>
      </c>
      <c r="AA38" s="31">
        <f t="shared" si="22"/>
        <v>0</v>
      </c>
      <c r="AB38" s="31">
        <f t="shared" si="22"/>
        <v>0</v>
      </c>
      <c r="AC38" s="31">
        <f t="shared" si="22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6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0"/>
        <v>0</v>
      </c>
      <c r="V39" s="88">
        <f t="shared" si="21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3">
        <v>97</v>
      </c>
      <c r="B40" s="80" t="s">
        <v>38</v>
      </c>
      <c r="C40" s="235"/>
      <c r="D40" s="234"/>
      <c r="E40" s="6">
        <f t="shared" si="1"/>
        <v>0</v>
      </c>
      <c r="F40" s="23">
        <f t="shared" si="2"/>
        <v>0</v>
      </c>
      <c r="G40" s="232"/>
      <c r="H40" s="232"/>
      <c r="I40" s="232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6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0"/>
        <v>0</v>
      </c>
      <c r="V40" s="88">
        <f t="shared" si="21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235"/>
      <c r="D41" s="234"/>
      <c r="E41" s="6">
        <f t="shared" si="1"/>
        <v>0</v>
      </c>
      <c r="F41" s="23">
        <f t="shared" si="2"/>
        <v>0</v>
      </c>
      <c r="G41" s="232"/>
      <c r="H41" s="232"/>
      <c r="I41" s="232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6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0"/>
        <v>0</v>
      </c>
      <c r="V41" s="88">
        <f t="shared" si="21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235"/>
      <c r="D42" s="234"/>
      <c r="E42" s="6">
        <f t="shared" si="1"/>
        <v>0</v>
      </c>
      <c r="F42" s="23">
        <f t="shared" si="2"/>
        <v>0</v>
      </c>
      <c r="G42" s="232"/>
      <c r="H42" s="232"/>
      <c r="I42" s="232"/>
      <c r="J42" s="27">
        <v>2</v>
      </c>
      <c r="K42" s="31">
        <f t="shared" si="3"/>
        <v>0</v>
      </c>
      <c r="L42" s="32">
        <f t="shared" si="15"/>
        <v>0</v>
      </c>
      <c r="M42" s="235"/>
      <c r="N42" s="234"/>
      <c r="O42" s="6">
        <f t="shared" si="16"/>
        <v>0</v>
      </c>
      <c r="P42" s="23">
        <f t="shared" si="6"/>
        <v>0</v>
      </c>
      <c r="Q42" s="232"/>
      <c r="R42" s="232"/>
      <c r="S42" s="232"/>
      <c r="T42" s="27">
        <v>2</v>
      </c>
      <c r="U42" s="31">
        <f t="shared" si="20"/>
        <v>0</v>
      </c>
      <c r="V42" s="88">
        <f t="shared" si="21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235"/>
      <c r="D43" s="234"/>
      <c r="E43" s="6">
        <f t="shared" si="1"/>
        <v>0</v>
      </c>
      <c r="F43" s="23">
        <f t="shared" si="2"/>
        <v>0</v>
      </c>
      <c r="G43" s="232"/>
      <c r="H43" s="232"/>
      <c r="I43" s="232"/>
      <c r="J43" s="27">
        <v>2.9</v>
      </c>
      <c r="K43" s="31">
        <f t="shared" si="3"/>
        <v>0</v>
      </c>
      <c r="L43" s="32">
        <f t="shared" si="15"/>
        <v>0</v>
      </c>
      <c r="M43" s="235"/>
      <c r="N43" s="234"/>
      <c r="O43" s="6">
        <f t="shared" si="16"/>
        <v>0</v>
      </c>
      <c r="P43" s="23">
        <f t="shared" si="6"/>
        <v>0</v>
      </c>
      <c r="Q43" s="232"/>
      <c r="R43" s="232"/>
      <c r="S43" s="232"/>
      <c r="T43" s="27">
        <v>2.9</v>
      </c>
      <c r="U43" s="31">
        <f t="shared" ref="U43:U50" si="23">ROUND(S43*T43,0)</f>
        <v>0</v>
      </c>
      <c r="V43" s="88">
        <f t="shared" ref="V43:V50" si="24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235"/>
      <c r="D44" s="234"/>
      <c r="E44" s="6">
        <f t="shared" si="1"/>
        <v>0</v>
      </c>
      <c r="F44" s="23">
        <f t="shared" si="2"/>
        <v>0</v>
      </c>
      <c r="G44" s="232"/>
      <c r="H44" s="232"/>
      <c r="I44" s="232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3"/>
        <v>0</v>
      </c>
      <c r="V44" s="88">
        <f t="shared" si="24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35"/>
      <c r="N45" s="234"/>
      <c r="O45" s="6">
        <f>M45+N45</f>
        <v>0</v>
      </c>
      <c r="P45" s="23">
        <f>Q45+R45</f>
        <v>0</v>
      </c>
      <c r="Q45" s="232"/>
      <c r="R45" s="232"/>
      <c r="S45" s="232"/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5">C45+M45</f>
        <v>0</v>
      </c>
      <c r="X45" s="31">
        <f t="shared" si="25"/>
        <v>0</v>
      </c>
      <c r="Y45" s="31">
        <f t="shared" si="25"/>
        <v>0</v>
      </c>
      <c r="Z45" s="31">
        <f t="shared" si="25"/>
        <v>0</v>
      </c>
      <c r="AA45" s="31">
        <f t="shared" si="25"/>
        <v>0</v>
      </c>
      <c r="AB45" s="31">
        <f t="shared" si="25"/>
        <v>0</v>
      </c>
      <c r="AC45" s="31">
        <f t="shared" si="25"/>
        <v>0</v>
      </c>
      <c r="AD45" s="31">
        <f>K45+U45</f>
        <v>0</v>
      </c>
      <c r="AE45" s="31">
        <f>L45+V45</f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235"/>
      <c r="D46" s="234"/>
      <c r="E46" s="6">
        <f t="shared" si="1"/>
        <v>0</v>
      </c>
      <c r="F46" s="23">
        <f t="shared" si="2"/>
        <v>0</v>
      </c>
      <c r="G46" s="232"/>
      <c r="H46" s="232"/>
      <c r="I46" s="232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3"/>
        <v>0</v>
      </c>
      <c r="V46" s="88">
        <f t="shared" si="24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35"/>
      <c r="N47" s="234"/>
      <c r="O47" s="6">
        <f>M47+N47</f>
        <v>0</v>
      </c>
      <c r="P47" s="23">
        <f>Q47+R47</f>
        <v>0</v>
      </c>
      <c r="Q47" s="232"/>
      <c r="R47" s="232"/>
      <c r="S47" s="232"/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6">C47+M47</f>
        <v>0</v>
      </c>
      <c r="X47" s="31">
        <f t="shared" si="26"/>
        <v>0</v>
      </c>
      <c r="Y47" s="31">
        <f t="shared" si="26"/>
        <v>0</v>
      </c>
      <c r="Z47" s="31">
        <f t="shared" si="26"/>
        <v>0</v>
      </c>
      <c r="AA47" s="31">
        <f t="shared" si="26"/>
        <v>0</v>
      </c>
      <c r="AB47" s="31">
        <f t="shared" si="26"/>
        <v>0</v>
      </c>
      <c r="AC47" s="31">
        <f t="shared" si="26"/>
        <v>0</v>
      </c>
      <c r="AD47" s="31">
        <f>K47+U47</f>
        <v>0</v>
      </c>
      <c r="AE47" s="31">
        <f>L47+V47</f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235"/>
      <c r="D48" s="234"/>
      <c r="E48" s="6">
        <f t="shared" si="1"/>
        <v>0</v>
      </c>
      <c r="F48" s="23">
        <f t="shared" si="2"/>
        <v>0</v>
      </c>
      <c r="G48" s="232"/>
      <c r="H48" s="232"/>
      <c r="I48" s="232"/>
      <c r="J48" s="27">
        <v>2</v>
      </c>
      <c r="K48" s="31">
        <f t="shared" si="3"/>
        <v>0</v>
      </c>
      <c r="L48" s="32">
        <f t="shared" si="15"/>
        <v>0</v>
      </c>
      <c r="M48" s="235"/>
      <c r="N48" s="234"/>
      <c r="O48" s="6">
        <f t="shared" si="16"/>
        <v>0</v>
      </c>
      <c r="P48" s="23">
        <f t="shared" si="6"/>
        <v>0</v>
      </c>
      <c r="Q48" s="232"/>
      <c r="R48" s="232"/>
      <c r="S48" s="232"/>
      <c r="T48" s="27">
        <v>2</v>
      </c>
      <c r="U48" s="31">
        <f t="shared" si="23"/>
        <v>0</v>
      </c>
      <c r="V48" s="88">
        <f t="shared" si="24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235"/>
      <c r="D49" s="234"/>
      <c r="E49" s="6">
        <f>C49+D49</f>
        <v>0</v>
      </c>
      <c r="F49" s="23">
        <f>G49+H49</f>
        <v>0</v>
      </c>
      <c r="G49" s="232"/>
      <c r="H49" s="232"/>
      <c r="I49" s="232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7">C49+M49</f>
        <v>0</v>
      </c>
      <c r="X49" s="31">
        <f t="shared" si="27"/>
        <v>0</v>
      </c>
      <c r="Y49" s="31">
        <f t="shared" si="27"/>
        <v>0</v>
      </c>
      <c r="Z49" s="31">
        <f t="shared" si="27"/>
        <v>0</v>
      </c>
      <c r="AA49" s="31">
        <f t="shared" si="27"/>
        <v>0</v>
      </c>
      <c r="AB49" s="31">
        <f t="shared" si="27"/>
        <v>0</v>
      </c>
      <c r="AC49" s="31">
        <f t="shared" si="27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235"/>
      <c r="N50" s="234"/>
      <c r="O50" s="6">
        <f t="shared" si="16"/>
        <v>0</v>
      </c>
      <c r="P50" s="23">
        <f t="shared" si="6"/>
        <v>0</v>
      </c>
      <c r="Q50" s="232"/>
      <c r="R50" s="232"/>
      <c r="S50" s="232"/>
      <c r="T50" s="27">
        <v>2.5</v>
      </c>
      <c r="U50" s="31">
        <f t="shared" si="23"/>
        <v>0</v>
      </c>
      <c r="V50" s="88">
        <f t="shared" si="24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6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5"/>
        <v>0</v>
      </c>
      <c r="M52" s="235"/>
      <c r="N52" s="234"/>
      <c r="O52" s="6">
        <f t="shared" si="16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5"/>
        <v>0</v>
      </c>
      <c r="M53" s="235"/>
      <c r="N53" s="234"/>
      <c r="O53" s="6">
        <f t="shared" si="16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7">
        <v>0</v>
      </c>
      <c r="N54" s="7">
        <v>0</v>
      </c>
      <c r="O54" s="6">
        <f t="shared" si="16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32"/>
      <c r="H55" s="232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7">
        <v>0</v>
      </c>
      <c r="N55" s="7">
        <v>0</v>
      </c>
      <c r="O55" s="6">
        <f t="shared" si="16"/>
        <v>0</v>
      </c>
      <c r="P55" s="23">
        <f t="shared" si="6"/>
        <v>0</v>
      </c>
      <c r="Q55" s="232"/>
      <c r="R55" s="232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33"/>
      <c r="H56" s="233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93">
        <v>0</v>
      </c>
      <c r="N56" s="9">
        <v>0</v>
      </c>
      <c r="O56" s="94">
        <f t="shared" si="16"/>
        <v>0</v>
      </c>
      <c r="P56" s="35">
        <f t="shared" si="6"/>
        <v>0</v>
      </c>
      <c r="Q56" s="233"/>
      <c r="R56" s="23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28">C10+C11+C12+C13+C14+C15+C16+C17+C18+C19+C20+C22+C23+C24+C25+C26+C28+C30+C31+C34+C35+C36+C37+C39+C42+C43+C44+C46+C48+C50+C51+C54+C38+C45+C49+C27+C21+C47+C29</f>
        <v>0</v>
      </c>
      <c r="D57" s="98">
        <f t="shared" si="28"/>
        <v>0</v>
      </c>
      <c r="E57" s="98">
        <f t="shared" si="28"/>
        <v>0</v>
      </c>
      <c r="F57" s="98">
        <f t="shared" si="28"/>
        <v>0</v>
      </c>
      <c r="G57" s="98">
        <f t="shared" si="28"/>
        <v>0</v>
      </c>
      <c r="H57" s="98">
        <f t="shared" si="28"/>
        <v>0</v>
      </c>
      <c r="I57" s="98">
        <f t="shared" si="28"/>
        <v>0</v>
      </c>
      <c r="J57" s="37" t="e">
        <f>ROUND(K57/I57,1)</f>
        <v>#DIV/0!</v>
      </c>
      <c r="K57" s="98">
        <f t="shared" ref="K57:S57" si="29">K10+K11+K12+K13+K14+K15+K16+K17+K18+K19+K20+K22+K23+K24+K25+K26+K28+K30+K31+K34+K35+K36+K37+K39+K42+K43+K44+K46+K48+K50+K51+K54+K38+K45+K49+K27+K21+K47+K29</f>
        <v>0</v>
      </c>
      <c r="L57" s="98">
        <f t="shared" si="29"/>
        <v>0</v>
      </c>
      <c r="M57" s="98">
        <f t="shared" si="29"/>
        <v>0</v>
      </c>
      <c r="N57" s="98">
        <f t="shared" si="29"/>
        <v>0</v>
      </c>
      <c r="O57" s="98">
        <f t="shared" si="29"/>
        <v>0</v>
      </c>
      <c r="P57" s="98">
        <f t="shared" si="29"/>
        <v>0</v>
      </c>
      <c r="Q57" s="98">
        <f t="shared" si="29"/>
        <v>0</v>
      </c>
      <c r="R57" s="98">
        <f t="shared" si="29"/>
        <v>0</v>
      </c>
      <c r="S57" s="98">
        <f t="shared" si="29"/>
        <v>0</v>
      </c>
      <c r="T57" s="37" t="e">
        <f>ROUND(U57/S57,1)</f>
        <v>#DIV/0!</v>
      </c>
      <c r="U57" s="98">
        <f t="shared" ref="U57:AG57" si="30">U10+U11+U12+U13+U14+U15+U16+U17+U18+U19+U20+U22+U23+U24+U25+U26+U28+U30+U31+U34+U35+U36+U37+U39+U42+U43+U44+U46+U48+U50+U51+U54+U38+U45+U49+U27+U21+U47+U29</f>
        <v>0</v>
      </c>
      <c r="V57" s="98">
        <f t="shared" si="30"/>
        <v>0</v>
      </c>
      <c r="W57" s="98">
        <f t="shared" si="30"/>
        <v>0</v>
      </c>
      <c r="X57" s="98">
        <f t="shared" si="30"/>
        <v>0</v>
      </c>
      <c r="Y57" s="98">
        <f t="shared" si="30"/>
        <v>0</v>
      </c>
      <c r="Z57" s="98">
        <f t="shared" si="30"/>
        <v>0</v>
      </c>
      <c r="AA57" s="98">
        <f t="shared" si="30"/>
        <v>0</v>
      </c>
      <c r="AB57" s="98">
        <f t="shared" si="30"/>
        <v>0</v>
      </c>
      <c r="AC57" s="98">
        <f t="shared" si="30"/>
        <v>0</v>
      </c>
      <c r="AD57" s="98">
        <f t="shared" si="30"/>
        <v>0</v>
      </c>
      <c r="AE57" s="98">
        <f t="shared" si="30"/>
        <v>0</v>
      </c>
      <c r="AF57" s="98">
        <f t="shared" si="30"/>
        <v>146164</v>
      </c>
      <c r="AG57" s="98">
        <f t="shared" si="30"/>
        <v>0</v>
      </c>
    </row>
  </sheetData>
  <sheetProtection password="CC5B" sheet="1" objects="1" scenarios="1"/>
  <mergeCells count="31">
    <mergeCell ref="A5:A8"/>
    <mergeCell ref="C1:U1"/>
    <mergeCell ref="I7:I8"/>
    <mergeCell ref="R4:T4"/>
    <mergeCell ref="C3:E3"/>
    <mergeCell ref="F3:T3"/>
    <mergeCell ref="W5:AE5"/>
    <mergeCell ref="AC7:AC8"/>
    <mergeCell ref="AD7:AD8"/>
    <mergeCell ref="B5:B8"/>
    <mergeCell ref="C5:L5"/>
    <mergeCell ref="M5:V5"/>
    <mergeCell ref="S7:S8"/>
    <mergeCell ref="T7:T8"/>
    <mergeCell ref="U7:U8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K7:K8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9">
    <tabColor rgb="FFFF0000"/>
    <pageSetUpPr fitToPage="1"/>
  </sheetPr>
  <dimension ref="A1:D22"/>
  <sheetViews>
    <sheetView workbookViewId="0">
      <pane xSplit="3" ySplit="5" topLeftCell="D6" activePane="bottomRight" state="frozen"/>
      <selection activeCell="B31" sqref="B31"/>
      <selection pane="topRight" activeCell="B31" sqref="B31"/>
      <selection pane="bottomLeft" activeCell="B31" sqref="B31"/>
      <selection pane="bottomRight" activeCell="D9" sqref="D9"/>
    </sheetView>
  </sheetViews>
  <sheetFormatPr defaultRowHeight="15.75"/>
  <cols>
    <col min="1" max="1" width="9.140625" style="133"/>
    <col min="2" max="2" width="17.7109375" style="133" customWidth="1"/>
    <col min="3" max="3" width="76" style="128" customWidth="1"/>
    <col min="4" max="4" width="20.85546875" style="133" customWidth="1"/>
    <col min="5" max="16384" width="9.140625" style="133"/>
  </cols>
  <sheetData>
    <row r="1" spans="1:4" ht="65.25" customHeight="1">
      <c r="B1" s="432" t="s">
        <v>618</v>
      </c>
      <c r="C1" s="432"/>
      <c r="D1" s="432"/>
    </row>
    <row r="2" spans="1:4" ht="21" customHeight="1">
      <c r="B2" s="280" t="s">
        <v>685</v>
      </c>
      <c r="D2" s="128"/>
    </row>
    <row r="3" spans="1:4" ht="40.5" customHeight="1">
      <c r="B3" s="141" t="s">
        <v>50</v>
      </c>
      <c r="C3" s="156" t="s">
        <v>695</v>
      </c>
      <c r="D3" s="128"/>
    </row>
    <row r="4" spans="1:4" ht="33" customHeight="1">
      <c r="A4" s="248"/>
      <c r="B4" s="418" t="s">
        <v>538</v>
      </c>
      <c r="C4" s="418"/>
      <c r="D4" s="418"/>
    </row>
    <row r="5" spans="1:4" ht="36" customHeight="1">
      <c r="A5" s="248"/>
      <c r="B5" s="155" t="s">
        <v>399</v>
      </c>
      <c r="C5" s="155" t="s">
        <v>398</v>
      </c>
      <c r="D5" s="155" t="s">
        <v>397</v>
      </c>
    </row>
    <row r="6" spans="1:4" ht="20.100000000000001" customHeight="1">
      <c r="A6" s="433" t="s">
        <v>644</v>
      </c>
      <c r="B6" s="434"/>
      <c r="C6" s="434"/>
      <c r="D6" s="137"/>
    </row>
    <row r="7" spans="1:4" ht="20.100000000000001" customHeight="1">
      <c r="A7" s="259">
        <v>1</v>
      </c>
      <c r="B7" s="260" t="s">
        <v>535</v>
      </c>
      <c r="C7" s="261" t="s">
        <v>534</v>
      </c>
      <c r="D7" s="274"/>
    </row>
    <row r="8" spans="1:4" ht="20.100000000000001" customHeight="1">
      <c r="A8" s="433" t="s">
        <v>645</v>
      </c>
      <c r="B8" s="434"/>
      <c r="C8" s="434"/>
      <c r="D8" s="137"/>
    </row>
    <row r="9" spans="1:4" ht="20.100000000000001" customHeight="1">
      <c r="A9" s="259">
        <v>1</v>
      </c>
      <c r="B9" s="260" t="s">
        <v>529</v>
      </c>
      <c r="C9" s="261" t="s">
        <v>528</v>
      </c>
      <c r="D9" s="274">
        <v>160</v>
      </c>
    </row>
    <row r="10" spans="1:4" ht="20.100000000000001" customHeight="1">
      <c r="A10" s="433" t="s">
        <v>646</v>
      </c>
      <c r="B10" s="434"/>
      <c r="C10" s="434"/>
      <c r="D10" s="137"/>
    </row>
    <row r="11" spans="1:4" ht="20.100000000000001" customHeight="1">
      <c r="A11" s="259">
        <v>1</v>
      </c>
      <c r="B11" s="260" t="s">
        <v>525</v>
      </c>
      <c r="C11" s="261" t="s">
        <v>524</v>
      </c>
      <c r="D11" s="274"/>
    </row>
    <row r="12" spans="1:4" ht="20.100000000000001" customHeight="1">
      <c r="A12" s="433" t="s">
        <v>647</v>
      </c>
      <c r="B12" s="434"/>
      <c r="C12" s="434"/>
      <c r="D12" s="137"/>
    </row>
    <row r="13" spans="1:4" ht="20.100000000000001" customHeight="1">
      <c r="A13" s="262" t="s">
        <v>648</v>
      </c>
      <c r="B13" s="260" t="s">
        <v>519</v>
      </c>
      <c r="C13" s="261" t="s">
        <v>518</v>
      </c>
      <c r="D13" s="274"/>
    </row>
    <row r="14" spans="1:4" ht="20.100000000000001" customHeight="1">
      <c r="A14" s="433" t="s">
        <v>649</v>
      </c>
      <c r="B14" s="434"/>
      <c r="C14" s="434"/>
      <c r="D14" s="137"/>
    </row>
    <row r="15" spans="1:4" ht="20.100000000000001" customHeight="1">
      <c r="A15" s="259">
        <v>1</v>
      </c>
      <c r="B15" s="258" t="s">
        <v>537</v>
      </c>
      <c r="C15" s="261" t="s">
        <v>536</v>
      </c>
      <c r="D15" s="284"/>
    </row>
    <row r="16" spans="1:4" ht="20.100000000000001" customHeight="1">
      <c r="A16" s="259">
        <v>2</v>
      </c>
      <c r="B16" s="258" t="s">
        <v>533</v>
      </c>
      <c r="C16" s="261" t="s">
        <v>532</v>
      </c>
      <c r="D16" s="284"/>
    </row>
    <row r="17" spans="1:4" ht="20.100000000000001" customHeight="1">
      <c r="A17" s="259">
        <v>3</v>
      </c>
      <c r="B17" s="258" t="s">
        <v>531</v>
      </c>
      <c r="C17" s="261" t="s">
        <v>530</v>
      </c>
      <c r="D17" s="284"/>
    </row>
    <row r="18" spans="1:4" s="136" customFormat="1" ht="26.25" customHeight="1">
      <c r="A18" s="259">
        <v>4</v>
      </c>
      <c r="B18" s="258" t="s">
        <v>527</v>
      </c>
      <c r="C18" s="261" t="s">
        <v>526</v>
      </c>
      <c r="D18" s="285"/>
    </row>
    <row r="19" spans="1:4" ht="18.75">
      <c r="A19" s="259">
        <v>5</v>
      </c>
      <c r="B19" s="258" t="s">
        <v>523</v>
      </c>
      <c r="C19" s="261" t="s">
        <v>522</v>
      </c>
      <c r="D19" s="276"/>
    </row>
    <row r="20" spans="1:4" ht="18.75">
      <c r="A20" s="259">
        <v>6</v>
      </c>
      <c r="B20" s="258" t="s">
        <v>521</v>
      </c>
      <c r="C20" s="261" t="s">
        <v>520</v>
      </c>
      <c r="D20" s="285"/>
    </row>
    <row r="21" spans="1:4">
      <c r="A21" s="429" t="s">
        <v>557</v>
      </c>
      <c r="B21" s="430"/>
      <c r="C21" s="431"/>
      <c r="D21" s="286">
        <f>SUM(D15:D20)</f>
        <v>0</v>
      </c>
    </row>
    <row r="22" spans="1:4">
      <c r="A22" s="418" t="s">
        <v>606</v>
      </c>
      <c r="B22" s="418"/>
      <c r="C22" s="418"/>
      <c r="D22" s="286">
        <f>D21+D13+D11+D9+D7</f>
        <v>160</v>
      </c>
    </row>
  </sheetData>
  <sheetProtection password="CC5B" sheet="1" objects="1" scenarios="1"/>
  <autoFilter ref="B5:D18"/>
  <mergeCells count="9">
    <mergeCell ref="A21:C21"/>
    <mergeCell ref="A22:C22"/>
    <mergeCell ref="B1:D1"/>
    <mergeCell ref="B4:D4"/>
    <mergeCell ref="A6:C6"/>
    <mergeCell ref="A8:C8"/>
    <mergeCell ref="A10:C10"/>
    <mergeCell ref="A12:C12"/>
    <mergeCell ref="A14:C14"/>
  </mergeCells>
  <printOptions horizontalCentered="1"/>
  <pageMargins left="0.39370078740157483" right="0.39370078740157483" top="0.35433070866141736" bottom="0.15748031496062992" header="0.15748031496062992" footer="0.15748031496062992"/>
  <pageSetup paperSize="9" scale="71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D26"/>
  <sheetViews>
    <sheetView topLeftCell="A2" workbookViewId="0">
      <selection activeCell="B31" sqref="B31"/>
    </sheetView>
  </sheetViews>
  <sheetFormatPr defaultRowHeight="15.75"/>
  <cols>
    <col min="1" max="1" width="9.140625" style="133"/>
    <col min="2" max="2" width="21.28515625" style="133" customWidth="1"/>
    <col min="3" max="3" width="73.85546875" style="128" customWidth="1"/>
    <col min="4" max="4" width="20.85546875" style="154" customWidth="1"/>
    <col min="5" max="16384" width="9.140625" style="133"/>
  </cols>
  <sheetData>
    <row r="1" spans="1:4" ht="52.5" hidden="1" customHeight="1"/>
    <row r="2" spans="1:4" ht="65.25" customHeight="1">
      <c r="B2" s="416" t="s">
        <v>620</v>
      </c>
      <c r="C2" s="416"/>
      <c r="D2" s="416"/>
    </row>
    <row r="3" spans="1:4" ht="21" customHeight="1">
      <c r="A3" s="248"/>
      <c r="B3" s="263" t="s">
        <v>685</v>
      </c>
      <c r="C3" s="127"/>
      <c r="D3" s="151"/>
    </row>
    <row r="4" spans="1:4" ht="40.5" customHeight="1">
      <c r="A4" s="248"/>
      <c r="B4" s="144" t="s">
        <v>50</v>
      </c>
      <c r="C4" s="142"/>
      <c r="D4" s="151"/>
    </row>
    <row r="5" spans="1:4" ht="48.75" customHeight="1">
      <c r="A5" s="248"/>
      <c r="B5" s="150"/>
      <c r="C5" s="435" t="s">
        <v>624</v>
      </c>
      <c r="D5" s="435"/>
    </row>
    <row r="6" spans="1:4" ht="36" customHeight="1">
      <c r="A6" s="248"/>
      <c r="B6" s="264" t="s">
        <v>399</v>
      </c>
      <c r="C6" s="130" t="s">
        <v>398</v>
      </c>
      <c r="D6" s="152" t="s">
        <v>397</v>
      </c>
    </row>
    <row r="7" spans="1:4" ht="40.5" customHeight="1">
      <c r="A7" s="265">
        <v>1</v>
      </c>
      <c r="B7" s="266" t="s">
        <v>607</v>
      </c>
      <c r="C7" s="267" t="s">
        <v>650</v>
      </c>
      <c r="D7" s="276"/>
    </row>
    <row r="8" spans="1:4" ht="35.1" customHeight="1">
      <c r="A8" s="265">
        <v>2</v>
      </c>
      <c r="B8" s="266" t="s">
        <v>611</v>
      </c>
      <c r="C8" s="267" t="s">
        <v>612</v>
      </c>
      <c r="D8" s="276"/>
    </row>
    <row r="9" spans="1:4" ht="35.1" customHeight="1">
      <c r="A9" s="265">
        <v>3</v>
      </c>
      <c r="B9" s="266" t="s">
        <v>613</v>
      </c>
      <c r="C9" s="267" t="s">
        <v>651</v>
      </c>
      <c r="D9" s="276"/>
    </row>
    <row r="10" spans="1:4" ht="35.1" customHeight="1">
      <c r="A10" s="265">
        <v>4</v>
      </c>
      <c r="B10" s="266" t="s">
        <v>614</v>
      </c>
      <c r="C10" s="267" t="s">
        <v>615</v>
      </c>
      <c r="D10" s="276"/>
    </row>
    <row r="11" spans="1:4" ht="35.1" customHeight="1">
      <c r="A11" s="265">
        <v>5</v>
      </c>
      <c r="B11" s="266" t="s">
        <v>616</v>
      </c>
      <c r="C11" s="267" t="s">
        <v>617</v>
      </c>
      <c r="D11" s="276"/>
    </row>
    <row r="12" spans="1:4" s="136" customFormat="1" ht="31.5" customHeight="1">
      <c r="A12" s="265">
        <v>6</v>
      </c>
      <c r="B12" s="266" t="s">
        <v>652</v>
      </c>
      <c r="C12" s="267" t="s">
        <v>653</v>
      </c>
      <c r="D12" s="277"/>
    </row>
    <row r="13" spans="1:4" ht="56.25">
      <c r="A13" s="265">
        <v>7</v>
      </c>
      <c r="B13" s="266" t="s">
        <v>654</v>
      </c>
      <c r="C13" s="267" t="s">
        <v>655</v>
      </c>
      <c r="D13" s="278"/>
    </row>
    <row r="14" spans="1:4" ht="56.25">
      <c r="A14" s="265">
        <v>8</v>
      </c>
      <c r="B14" s="266" t="s">
        <v>656</v>
      </c>
      <c r="C14" s="267" t="s">
        <v>657</v>
      </c>
      <c r="D14" s="278"/>
    </row>
    <row r="15" spans="1:4" ht="37.5">
      <c r="A15" s="265">
        <v>9</v>
      </c>
      <c r="B15" s="266" t="s">
        <v>658</v>
      </c>
      <c r="C15" s="267" t="s">
        <v>659</v>
      </c>
      <c r="D15" s="278"/>
    </row>
    <row r="16" spans="1:4" ht="56.25">
      <c r="A16" s="265">
        <v>10</v>
      </c>
      <c r="B16" s="266" t="s">
        <v>660</v>
      </c>
      <c r="C16" s="267" t="s">
        <v>661</v>
      </c>
      <c r="D16" s="278"/>
    </row>
    <row r="17" spans="1:4" ht="56.25">
      <c r="A17" s="265">
        <v>11</v>
      </c>
      <c r="B17" s="266" t="s">
        <v>662</v>
      </c>
      <c r="C17" s="267" t="s">
        <v>663</v>
      </c>
      <c r="D17" s="278"/>
    </row>
    <row r="18" spans="1:4" ht="56.25">
      <c r="A18" s="265">
        <v>12</v>
      </c>
      <c r="B18" s="266" t="s">
        <v>664</v>
      </c>
      <c r="C18" s="267" t="s">
        <v>665</v>
      </c>
      <c r="D18" s="278"/>
    </row>
    <row r="19" spans="1:4" ht="56.25">
      <c r="A19" s="265">
        <v>13</v>
      </c>
      <c r="B19" s="266" t="s">
        <v>666</v>
      </c>
      <c r="C19" s="267" t="s">
        <v>667</v>
      </c>
      <c r="D19" s="278"/>
    </row>
    <row r="20" spans="1:4" ht="56.25">
      <c r="A20" s="265">
        <v>14</v>
      </c>
      <c r="B20" s="266" t="s">
        <v>668</v>
      </c>
      <c r="C20" s="267" t="s">
        <v>669</v>
      </c>
      <c r="D20" s="278"/>
    </row>
    <row r="21" spans="1:4" ht="56.25">
      <c r="A21" s="265">
        <v>15</v>
      </c>
      <c r="B21" s="266" t="s">
        <v>670</v>
      </c>
      <c r="C21" s="267" t="s">
        <v>671</v>
      </c>
      <c r="D21" s="278"/>
    </row>
    <row r="22" spans="1:4" ht="56.25">
      <c r="A22" s="265">
        <v>16</v>
      </c>
      <c r="B22" s="266" t="s">
        <v>672</v>
      </c>
      <c r="C22" s="267" t="s">
        <v>673</v>
      </c>
      <c r="D22" s="278"/>
    </row>
    <row r="23" spans="1:4" ht="56.25">
      <c r="A23" s="265">
        <v>17</v>
      </c>
      <c r="B23" s="266" t="s">
        <v>674</v>
      </c>
      <c r="C23" s="267" t="s">
        <v>675</v>
      </c>
      <c r="D23" s="278"/>
    </row>
    <row r="24" spans="1:4" ht="56.25">
      <c r="A24" s="265">
        <v>18</v>
      </c>
      <c r="B24" s="266" t="s">
        <v>676</v>
      </c>
      <c r="C24" s="267" t="s">
        <v>677</v>
      </c>
      <c r="D24" s="278"/>
    </row>
    <row r="25" spans="1:4" ht="37.5">
      <c r="A25" s="265">
        <v>19</v>
      </c>
      <c r="B25" s="266" t="s">
        <v>678</v>
      </c>
      <c r="C25" s="267" t="s">
        <v>679</v>
      </c>
      <c r="D25" s="278"/>
    </row>
    <row r="26" spans="1:4" ht="28.5" customHeight="1">
      <c r="A26" s="429" t="s">
        <v>680</v>
      </c>
      <c r="B26" s="430"/>
      <c r="C26" s="431"/>
      <c r="D26" s="268">
        <f>SUM(D7:D25)</f>
        <v>0</v>
      </c>
    </row>
  </sheetData>
  <sheetProtection password="CC5B" sheet="1" objects="1" scenarios="1"/>
  <mergeCells count="3">
    <mergeCell ref="B2:D2"/>
    <mergeCell ref="C5:D5"/>
    <mergeCell ref="A26:C26"/>
  </mergeCells>
  <printOptions horizontalCentered="1"/>
  <pageMargins left="0.35433070866141736" right="0.39370078740157483" top="0.74803149606299213" bottom="0.74803149606299213" header="0.31496062992125984" footer="0.31496062992125984"/>
  <pageSetup paperSize="9"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D7"/>
  <sheetViews>
    <sheetView workbookViewId="0">
      <selection activeCell="B31" sqref="B31"/>
    </sheetView>
  </sheetViews>
  <sheetFormatPr defaultRowHeight="15.75"/>
  <cols>
    <col min="1" max="1" width="9.140625" style="133"/>
    <col min="2" max="2" width="21.42578125" style="133" customWidth="1"/>
    <col min="3" max="3" width="84.42578125" style="133" customWidth="1"/>
    <col min="4" max="4" width="12.28515625" style="133" customWidth="1"/>
    <col min="5" max="16384" width="9.140625" style="133"/>
  </cols>
  <sheetData>
    <row r="1" spans="1:4" ht="80.25" customHeight="1">
      <c r="B1" s="436" t="s">
        <v>619</v>
      </c>
      <c r="C1" s="436"/>
      <c r="D1" s="436"/>
    </row>
    <row r="2" spans="1:4">
      <c r="A2" s="248"/>
      <c r="B2" s="269" t="s">
        <v>685</v>
      </c>
      <c r="C2" s="127"/>
      <c r="D2" s="127"/>
    </row>
    <row r="3" spans="1:4" ht="30.75" customHeight="1">
      <c r="A3" s="248"/>
      <c r="B3" s="149" t="s">
        <v>50</v>
      </c>
      <c r="C3" s="148"/>
      <c r="D3" s="127"/>
    </row>
    <row r="4" spans="1:4">
      <c r="A4" s="248"/>
      <c r="B4" s="145"/>
      <c r="C4" s="437" t="s">
        <v>608</v>
      </c>
      <c r="D4" s="437"/>
    </row>
    <row r="5" spans="1:4" ht="31.5">
      <c r="A5" s="248"/>
      <c r="B5" s="264" t="s">
        <v>399</v>
      </c>
      <c r="C5" s="130" t="s">
        <v>398</v>
      </c>
      <c r="D5" s="130" t="s">
        <v>397</v>
      </c>
    </row>
    <row r="6" spans="1:4" ht="45" customHeight="1">
      <c r="A6" s="248">
        <v>1</v>
      </c>
      <c r="B6" s="270" t="s">
        <v>609</v>
      </c>
      <c r="C6" s="147" t="s">
        <v>610</v>
      </c>
      <c r="D6" s="275"/>
    </row>
    <row r="7" spans="1:4" ht="22.5" customHeight="1">
      <c r="A7" s="438" t="s">
        <v>557</v>
      </c>
      <c r="B7" s="439"/>
      <c r="C7" s="440"/>
      <c r="D7" s="146">
        <f>D6</f>
        <v>0</v>
      </c>
    </row>
  </sheetData>
  <sheetProtection password="CC5B" sheet="1" objects="1" scenarios="1"/>
  <mergeCells count="3">
    <mergeCell ref="B1:D1"/>
    <mergeCell ref="C4:D4"/>
    <mergeCell ref="A7:C7"/>
  </mergeCells>
  <pageMargins left="0.7" right="0.7" top="0.75" bottom="0.75" header="0.3" footer="0.3"/>
  <pageSetup paperSize="9" scale="68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D8"/>
  <sheetViews>
    <sheetView workbookViewId="0">
      <selection activeCell="B31" sqref="B31"/>
    </sheetView>
  </sheetViews>
  <sheetFormatPr defaultRowHeight="15.75"/>
  <cols>
    <col min="1" max="1" width="9.140625" style="133"/>
    <col min="2" max="2" width="24.28515625" style="133" customWidth="1"/>
    <col min="3" max="3" width="102" style="128" customWidth="1"/>
    <col min="4" max="4" width="13.140625" style="133" bestFit="1" customWidth="1"/>
    <col min="5" max="16384" width="9.140625" style="133"/>
  </cols>
  <sheetData>
    <row r="1" spans="1:4" ht="65.25" customHeight="1">
      <c r="B1" s="416" t="s">
        <v>618</v>
      </c>
      <c r="C1" s="416"/>
      <c r="D1" s="416"/>
    </row>
    <row r="2" spans="1:4" ht="21" customHeight="1">
      <c r="A2" s="248"/>
      <c r="B2" s="263" t="s">
        <v>685</v>
      </c>
      <c r="C2" s="127"/>
      <c r="D2" s="127"/>
    </row>
    <row r="3" spans="1:4" ht="40.5" customHeight="1">
      <c r="A3" s="248"/>
      <c r="B3" s="144" t="s">
        <v>50</v>
      </c>
      <c r="C3" s="142"/>
      <c r="D3" s="127"/>
    </row>
    <row r="4" spans="1:4" ht="33" customHeight="1">
      <c r="A4" s="248"/>
      <c r="B4" s="134"/>
      <c r="C4" s="417" t="s">
        <v>625</v>
      </c>
      <c r="D4" s="417"/>
    </row>
    <row r="5" spans="1:4" ht="36" customHeight="1">
      <c r="A5" s="248"/>
      <c r="B5" s="264" t="s">
        <v>399</v>
      </c>
      <c r="C5" s="131" t="s">
        <v>398</v>
      </c>
      <c r="D5" s="130" t="s">
        <v>397</v>
      </c>
    </row>
    <row r="6" spans="1:4" s="138" customFormat="1" ht="64.5" customHeight="1">
      <c r="A6" s="265">
        <v>1</v>
      </c>
      <c r="B6" s="271" t="s">
        <v>681</v>
      </c>
      <c r="C6" s="271" t="s">
        <v>682</v>
      </c>
      <c r="D6" s="274"/>
    </row>
    <row r="7" spans="1:4" s="138" customFormat="1" ht="63.75" customHeight="1">
      <c r="A7" s="272">
        <v>2</v>
      </c>
      <c r="B7" s="271" t="s">
        <v>683</v>
      </c>
      <c r="C7" s="271" t="s">
        <v>684</v>
      </c>
      <c r="D7" s="274"/>
    </row>
    <row r="8" spans="1:4" s="140" customFormat="1" ht="27" customHeight="1">
      <c r="A8" s="441" t="s">
        <v>557</v>
      </c>
      <c r="B8" s="442"/>
      <c r="C8" s="443"/>
      <c r="D8" s="139">
        <f>D6+D7</f>
        <v>0</v>
      </c>
    </row>
  </sheetData>
  <sheetProtection password="CC5B" sheet="1" objects="1" scenarios="1"/>
  <mergeCells count="3">
    <mergeCell ref="B1:D1"/>
    <mergeCell ref="C4:D4"/>
    <mergeCell ref="A8:C8"/>
  </mergeCells>
  <printOptions horizontalCentered="1"/>
  <pageMargins left="0.35433070866141736" right="0.39370078740157483" top="0.55118110236220474" bottom="0.19685039370078741" header="0.15748031496062992" footer="0.15748031496062992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D12"/>
  <sheetViews>
    <sheetView workbookViewId="0">
      <selection activeCell="B31" sqref="B31"/>
    </sheetView>
  </sheetViews>
  <sheetFormatPr defaultRowHeight="15.75"/>
  <cols>
    <col min="1" max="1" width="9.140625" style="133"/>
    <col min="2" max="2" width="21.42578125" style="133" customWidth="1"/>
    <col min="3" max="3" width="84.42578125" style="133" customWidth="1"/>
    <col min="4" max="4" width="12.28515625" style="133" customWidth="1"/>
    <col min="5" max="16384" width="9.140625" style="133"/>
  </cols>
  <sheetData>
    <row r="1" spans="1:4" ht="80.25" customHeight="1">
      <c r="B1" s="436" t="s">
        <v>619</v>
      </c>
      <c r="C1" s="436"/>
      <c r="D1" s="436"/>
    </row>
    <row r="2" spans="1:4">
      <c r="A2" s="283"/>
      <c r="B2" s="269" t="s">
        <v>685</v>
      </c>
      <c r="C2" s="127"/>
      <c r="D2" s="127"/>
    </row>
    <row r="3" spans="1:4" ht="30.75" customHeight="1">
      <c r="A3" s="283"/>
      <c r="B3" s="149" t="s">
        <v>50</v>
      </c>
      <c r="C3" s="148"/>
      <c r="D3" s="127"/>
    </row>
    <row r="4" spans="1:4" ht="36.75" customHeight="1">
      <c r="A4" s="283"/>
      <c r="B4" s="145"/>
      <c r="C4" s="444" t="s">
        <v>689</v>
      </c>
      <c r="D4" s="444"/>
    </row>
    <row r="5" spans="1:4" ht="31.5">
      <c r="A5" s="287" t="s">
        <v>690</v>
      </c>
      <c r="B5" s="264" t="s">
        <v>399</v>
      </c>
      <c r="C5" s="130" t="s">
        <v>398</v>
      </c>
      <c r="D5" s="130" t="s">
        <v>397</v>
      </c>
    </row>
    <row r="6" spans="1:4" ht="45" customHeight="1">
      <c r="A6" s="283">
        <v>1</v>
      </c>
      <c r="B6" s="288"/>
      <c r="C6" s="147"/>
      <c r="D6" s="274"/>
    </row>
    <row r="7" spans="1:4" ht="45" customHeight="1">
      <c r="A7" s="283">
        <v>2</v>
      </c>
      <c r="B7" s="288"/>
      <c r="C7" s="147"/>
      <c r="D7" s="274"/>
    </row>
    <row r="8" spans="1:4" ht="45" customHeight="1">
      <c r="A8" s="287" t="s">
        <v>691</v>
      </c>
      <c r="B8" s="288"/>
      <c r="C8" s="147"/>
      <c r="D8" s="274"/>
    </row>
    <row r="9" spans="1:4" ht="22.5" customHeight="1">
      <c r="A9" s="438" t="s">
        <v>557</v>
      </c>
      <c r="B9" s="439"/>
      <c r="C9" s="440"/>
      <c r="D9" s="146"/>
    </row>
    <row r="12" spans="1:4">
      <c r="A12" s="133" t="s">
        <v>691</v>
      </c>
      <c r="B12" s="143" t="s">
        <v>692</v>
      </c>
    </row>
  </sheetData>
  <sheetProtection password="CC5B" sheet="1" objects="1" scenarios="1"/>
  <mergeCells count="3">
    <mergeCell ref="B1:D1"/>
    <mergeCell ref="C4:D4"/>
    <mergeCell ref="A9:C9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G57"/>
  <sheetViews>
    <sheetView view="pageBreakPreview" zoomScaleSheetLayoutView="100" workbookViewId="0">
      <pane xSplit="2" ySplit="9" topLeftCell="C32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R4" s="388" t="s">
        <v>626</v>
      </c>
      <c r="S4" s="388"/>
      <c r="T4" s="388"/>
    </row>
    <row r="5" spans="1:33" s="17" customFormat="1" ht="20.25" customHeight="1" thickBot="1">
      <c r="A5" s="333" t="s">
        <v>218</v>
      </c>
      <c r="B5" s="38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2</v>
      </c>
      <c r="N5" s="321"/>
      <c r="O5" s="321"/>
      <c r="P5" s="321"/>
      <c r="Q5" s="321"/>
      <c r="R5" s="321"/>
      <c r="S5" s="321"/>
      <c r="T5" s="321"/>
      <c r="U5" s="321"/>
      <c r="V5" s="322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61" t="s">
        <v>167</v>
      </c>
      <c r="AG5" s="363" t="s">
        <v>168</v>
      </c>
    </row>
    <row r="6" spans="1:33" s="17" customFormat="1" ht="39.75" customHeight="1">
      <c r="A6" s="334"/>
      <c r="B6" s="382"/>
      <c r="C6" s="364" t="s">
        <v>164</v>
      </c>
      <c r="D6" s="365"/>
      <c r="E6" s="366"/>
      <c r="F6" s="367" t="s">
        <v>165</v>
      </c>
      <c r="G6" s="368"/>
      <c r="H6" s="369"/>
      <c r="I6" s="370" t="s">
        <v>4</v>
      </c>
      <c r="J6" s="371"/>
      <c r="K6" s="372"/>
      <c r="L6" s="363" t="s">
        <v>5</v>
      </c>
      <c r="M6" s="364" t="s">
        <v>164</v>
      </c>
      <c r="N6" s="365"/>
      <c r="O6" s="366"/>
      <c r="P6" s="367" t="s">
        <v>165</v>
      </c>
      <c r="Q6" s="368"/>
      <c r="R6" s="369"/>
      <c r="S6" s="370" t="s">
        <v>4</v>
      </c>
      <c r="T6" s="371"/>
      <c r="U6" s="372"/>
      <c r="V6" s="363" t="s">
        <v>5</v>
      </c>
      <c r="W6" s="373" t="s">
        <v>164</v>
      </c>
      <c r="X6" s="374"/>
      <c r="Y6" s="375"/>
      <c r="Z6" s="376" t="s">
        <v>165</v>
      </c>
      <c r="AA6" s="377"/>
      <c r="AB6" s="378"/>
      <c r="AC6" s="379" t="s">
        <v>4</v>
      </c>
      <c r="AD6" s="380"/>
      <c r="AE6" s="344" t="s">
        <v>5</v>
      </c>
      <c r="AF6" s="362"/>
      <c r="AG6" s="317"/>
    </row>
    <row r="7" spans="1:33" s="17" customFormat="1" ht="14.25" customHeight="1">
      <c r="A7" s="334"/>
      <c r="B7" s="382"/>
      <c r="C7" s="356"/>
      <c r="D7" s="357"/>
      <c r="E7" s="358"/>
      <c r="F7" s="352"/>
      <c r="G7" s="350"/>
      <c r="H7" s="351"/>
      <c r="I7" s="344" t="s">
        <v>6</v>
      </c>
      <c r="J7" s="346" t="s">
        <v>7</v>
      </c>
      <c r="K7" s="344" t="s">
        <v>8</v>
      </c>
      <c r="L7" s="317"/>
      <c r="M7" s="356"/>
      <c r="N7" s="357"/>
      <c r="O7" s="358"/>
      <c r="P7" s="352"/>
      <c r="Q7" s="350"/>
      <c r="R7" s="351"/>
      <c r="S7" s="344" t="s">
        <v>6</v>
      </c>
      <c r="T7" s="346" t="s">
        <v>7</v>
      </c>
      <c r="U7" s="344" t="s">
        <v>8</v>
      </c>
      <c r="V7" s="317"/>
      <c r="W7" s="356"/>
      <c r="X7" s="357"/>
      <c r="Y7" s="358"/>
      <c r="Z7" s="352"/>
      <c r="AA7" s="350"/>
      <c r="AB7" s="351"/>
      <c r="AC7" s="344" t="s">
        <v>6</v>
      </c>
      <c r="AD7" s="344" t="s">
        <v>8</v>
      </c>
      <c r="AE7" s="362"/>
      <c r="AF7" s="362"/>
      <c r="AG7" s="317"/>
    </row>
    <row r="8" spans="1:33" s="17" customFormat="1" ht="95.25" customHeight="1" thickBot="1">
      <c r="A8" s="335"/>
      <c r="B8" s="38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45"/>
      <c r="T8" s="347"/>
      <c r="U8" s="345"/>
      <c r="V8" s="318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45"/>
      <c r="AD8" s="345"/>
      <c r="AE8" s="345"/>
      <c r="AF8" s="345"/>
      <c r="AG8" s="318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4"/>
        <v>0</v>
      </c>
      <c r="M52" s="235"/>
      <c r="N52" s="234"/>
      <c r="O52" s="6">
        <f t="shared" si="13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4"/>
        <v>0</v>
      </c>
      <c r="M53" s="235"/>
      <c r="N53" s="234"/>
      <c r="O53" s="6">
        <f t="shared" si="13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18">C10+C11+C12+C13+C14+C15+C16+C17+C18+C19+C20+C22+C23+C24+C25+C26+C28+C30+C31+C34+C35+C36+C37+C39+C42+C43+C44+C46+C48+C50+C51+C54+C38+C45+C49+C27+C21+C47+C29</f>
        <v>0</v>
      </c>
      <c r="D57" s="98">
        <f t="shared" si="18"/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5B" sheet="1" objects="1" scenarios="1"/>
  <mergeCells count="31"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G57"/>
  <sheetViews>
    <sheetView view="pageBreakPreview" zoomScale="71" zoomScaleSheetLayoutView="71" workbookViewId="0">
      <pane xSplit="2" ySplit="9" topLeftCell="C25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1.42578125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9" t="s">
        <v>50</v>
      </c>
      <c r="D3" s="389"/>
      <c r="E3" s="389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</row>
    <row r="4" spans="1:33" ht="15.75" customHeight="1" thickBot="1">
      <c r="R4" s="388" t="s">
        <v>628</v>
      </c>
      <c r="S4" s="388"/>
      <c r="T4" s="388"/>
    </row>
    <row r="5" spans="1:33" s="17" customFormat="1" ht="20.25" customHeight="1" thickBot="1">
      <c r="A5" s="333" t="s">
        <v>218</v>
      </c>
      <c r="B5" s="38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2</v>
      </c>
      <c r="N5" s="321"/>
      <c r="O5" s="321"/>
      <c r="P5" s="321"/>
      <c r="Q5" s="321"/>
      <c r="R5" s="321"/>
      <c r="S5" s="321"/>
      <c r="T5" s="321"/>
      <c r="U5" s="321"/>
      <c r="V5" s="322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61" t="s">
        <v>167</v>
      </c>
      <c r="AG5" s="363" t="s">
        <v>168</v>
      </c>
    </row>
    <row r="6" spans="1:33" s="17" customFormat="1" ht="39.75" customHeight="1">
      <c r="A6" s="334"/>
      <c r="B6" s="382"/>
      <c r="C6" s="364" t="s">
        <v>164</v>
      </c>
      <c r="D6" s="365"/>
      <c r="E6" s="366"/>
      <c r="F6" s="367" t="s">
        <v>165</v>
      </c>
      <c r="G6" s="368"/>
      <c r="H6" s="369"/>
      <c r="I6" s="370" t="s">
        <v>4</v>
      </c>
      <c r="J6" s="371"/>
      <c r="K6" s="372"/>
      <c r="L6" s="363" t="s">
        <v>5</v>
      </c>
      <c r="M6" s="364" t="s">
        <v>164</v>
      </c>
      <c r="N6" s="365"/>
      <c r="O6" s="366"/>
      <c r="P6" s="367" t="s">
        <v>165</v>
      </c>
      <c r="Q6" s="368"/>
      <c r="R6" s="369"/>
      <c r="S6" s="370" t="s">
        <v>4</v>
      </c>
      <c r="T6" s="371"/>
      <c r="U6" s="372"/>
      <c r="V6" s="363" t="s">
        <v>5</v>
      </c>
      <c r="W6" s="373" t="s">
        <v>164</v>
      </c>
      <c r="X6" s="374"/>
      <c r="Y6" s="375"/>
      <c r="Z6" s="376" t="s">
        <v>165</v>
      </c>
      <c r="AA6" s="377"/>
      <c r="AB6" s="378"/>
      <c r="AC6" s="379" t="s">
        <v>4</v>
      </c>
      <c r="AD6" s="380"/>
      <c r="AE6" s="344" t="s">
        <v>5</v>
      </c>
      <c r="AF6" s="362"/>
      <c r="AG6" s="317"/>
    </row>
    <row r="7" spans="1:33" s="17" customFormat="1" ht="14.25" customHeight="1">
      <c r="A7" s="334"/>
      <c r="B7" s="382"/>
      <c r="C7" s="356"/>
      <c r="D7" s="357"/>
      <c r="E7" s="358"/>
      <c r="F7" s="352"/>
      <c r="G7" s="350"/>
      <c r="H7" s="351"/>
      <c r="I7" s="344" t="s">
        <v>6</v>
      </c>
      <c r="J7" s="346" t="s">
        <v>7</v>
      </c>
      <c r="K7" s="344" t="s">
        <v>8</v>
      </c>
      <c r="L7" s="317"/>
      <c r="M7" s="356"/>
      <c r="N7" s="357"/>
      <c r="O7" s="358"/>
      <c r="P7" s="352"/>
      <c r="Q7" s="350"/>
      <c r="R7" s="351"/>
      <c r="S7" s="344" t="s">
        <v>6</v>
      </c>
      <c r="T7" s="346" t="s">
        <v>7</v>
      </c>
      <c r="U7" s="344" t="s">
        <v>8</v>
      </c>
      <c r="V7" s="317"/>
      <c r="W7" s="356"/>
      <c r="X7" s="357"/>
      <c r="Y7" s="358"/>
      <c r="Z7" s="352"/>
      <c r="AA7" s="350"/>
      <c r="AB7" s="351"/>
      <c r="AC7" s="344" t="s">
        <v>6</v>
      </c>
      <c r="AD7" s="344" t="s">
        <v>8</v>
      </c>
      <c r="AE7" s="362"/>
      <c r="AF7" s="362"/>
      <c r="AG7" s="317"/>
    </row>
    <row r="8" spans="1:33" s="17" customFormat="1" ht="95.25" customHeight="1" thickBot="1">
      <c r="A8" s="335"/>
      <c r="B8" s="38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45"/>
      <c r="T8" s="347"/>
      <c r="U8" s="345"/>
      <c r="V8" s="318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45"/>
      <c r="AD8" s="345"/>
      <c r="AE8" s="345"/>
      <c r="AF8" s="345"/>
      <c r="AG8" s="318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4"/>
        <v>0</v>
      </c>
      <c r="M52" s="235"/>
      <c r="N52" s="234"/>
      <c r="O52" s="6">
        <f t="shared" si="13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4"/>
        <v>0</v>
      </c>
      <c r="M53" s="235"/>
      <c r="N53" s="234"/>
      <c r="O53" s="6">
        <f t="shared" si="13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18">C10+C11+C12+C13+C14+C15+C16+C17+C18+C19+C20+C22+C23+C24+C25+C26+C28+C30+C31+C34+C35+C36+C37+C39+C42+C43+C44+C46+C48+C50+C51+C54+C38+C45+C49+C27+C21+C47+C29</f>
        <v>0</v>
      </c>
      <c r="D57" s="98">
        <f t="shared" si="18"/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5B" sheet="1" objects="1" scenarios="1"/>
  <mergeCells count="31"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G57"/>
  <sheetViews>
    <sheetView view="pageBreakPreview" zoomScale="71" zoomScaleSheetLayoutView="71" workbookViewId="0">
      <pane xSplit="2" ySplit="9" topLeftCell="C10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/>
  <cols>
    <col min="1" max="1" width="12.42578125" style="121" bestFit="1" customWidth="1"/>
    <col min="2" max="2" width="42" customWidth="1"/>
    <col min="3" max="4" width="9.140625" customWidth="1"/>
    <col min="5" max="5" width="9" customWidth="1"/>
    <col min="6" max="6" width="8.7109375" customWidth="1"/>
    <col min="7" max="7" width="10.5703125" customWidth="1"/>
    <col min="8" max="8" width="9.140625" customWidth="1"/>
    <col min="9" max="9" width="9.5703125" customWidth="1"/>
    <col min="10" max="10" width="9.5703125" style="1" customWidth="1"/>
    <col min="11" max="11" width="10.140625" style="1" customWidth="1"/>
    <col min="12" max="12" width="11" customWidth="1"/>
    <col min="13" max="13" width="9.140625" customWidth="1"/>
    <col min="14" max="14" width="8.7109375" style="1" customWidth="1"/>
    <col min="15" max="15" width="10.140625" customWidth="1"/>
    <col min="16" max="16" width="11.28515625" customWidth="1"/>
    <col min="17" max="17" width="9.7109375" customWidth="1"/>
    <col min="18" max="18" width="11.5703125" customWidth="1"/>
    <col min="19" max="19" width="10.7109375" style="1" customWidth="1"/>
    <col min="20" max="20" width="12" style="1" customWidth="1"/>
    <col min="21" max="21" width="10.140625" customWidth="1"/>
    <col min="22" max="22" width="11.28515625" customWidth="1"/>
    <col min="28" max="28" width="10.140625" customWidth="1"/>
  </cols>
  <sheetData>
    <row r="1" spans="1:33" ht="50.25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R4" s="388" t="s">
        <v>627</v>
      </c>
      <c r="S4" s="388"/>
      <c r="T4" s="388"/>
    </row>
    <row r="5" spans="1:33" s="17" customFormat="1" ht="20.25" customHeight="1" thickBot="1">
      <c r="A5" s="333" t="s">
        <v>218</v>
      </c>
      <c r="B5" s="381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20" t="s">
        <v>2</v>
      </c>
      <c r="N5" s="321"/>
      <c r="O5" s="321"/>
      <c r="P5" s="321"/>
      <c r="Q5" s="321"/>
      <c r="R5" s="321"/>
      <c r="S5" s="321"/>
      <c r="T5" s="321"/>
      <c r="U5" s="321"/>
      <c r="V5" s="322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61" t="s">
        <v>167</v>
      </c>
      <c r="AG5" s="363" t="s">
        <v>168</v>
      </c>
    </row>
    <row r="6" spans="1:33" s="17" customFormat="1" ht="39.75" customHeight="1">
      <c r="A6" s="334"/>
      <c r="B6" s="382"/>
      <c r="C6" s="364" t="s">
        <v>164</v>
      </c>
      <c r="D6" s="365"/>
      <c r="E6" s="366"/>
      <c r="F6" s="367" t="s">
        <v>165</v>
      </c>
      <c r="G6" s="368"/>
      <c r="H6" s="369"/>
      <c r="I6" s="370" t="s">
        <v>4</v>
      </c>
      <c r="J6" s="371"/>
      <c r="K6" s="372"/>
      <c r="L6" s="363" t="s">
        <v>5</v>
      </c>
      <c r="M6" s="364" t="s">
        <v>164</v>
      </c>
      <c r="N6" s="365"/>
      <c r="O6" s="366"/>
      <c r="P6" s="367" t="s">
        <v>165</v>
      </c>
      <c r="Q6" s="368"/>
      <c r="R6" s="369"/>
      <c r="S6" s="370" t="s">
        <v>4</v>
      </c>
      <c r="T6" s="371"/>
      <c r="U6" s="372"/>
      <c r="V6" s="363" t="s">
        <v>5</v>
      </c>
      <c r="W6" s="373" t="s">
        <v>164</v>
      </c>
      <c r="X6" s="374"/>
      <c r="Y6" s="375"/>
      <c r="Z6" s="376" t="s">
        <v>165</v>
      </c>
      <c r="AA6" s="377"/>
      <c r="AB6" s="378"/>
      <c r="AC6" s="379" t="s">
        <v>4</v>
      </c>
      <c r="AD6" s="380"/>
      <c r="AE6" s="344" t="s">
        <v>5</v>
      </c>
      <c r="AF6" s="362"/>
      <c r="AG6" s="317"/>
    </row>
    <row r="7" spans="1:33" s="17" customFormat="1" ht="14.25" customHeight="1">
      <c r="A7" s="334"/>
      <c r="B7" s="382"/>
      <c r="C7" s="356"/>
      <c r="D7" s="357"/>
      <c r="E7" s="358"/>
      <c r="F7" s="352"/>
      <c r="G7" s="350"/>
      <c r="H7" s="351"/>
      <c r="I7" s="344" t="s">
        <v>6</v>
      </c>
      <c r="J7" s="346" t="s">
        <v>7</v>
      </c>
      <c r="K7" s="344" t="s">
        <v>8</v>
      </c>
      <c r="L7" s="317"/>
      <c r="M7" s="356"/>
      <c r="N7" s="357"/>
      <c r="O7" s="358"/>
      <c r="P7" s="352"/>
      <c r="Q7" s="350"/>
      <c r="R7" s="351"/>
      <c r="S7" s="344" t="s">
        <v>6</v>
      </c>
      <c r="T7" s="346" t="s">
        <v>7</v>
      </c>
      <c r="U7" s="344" t="s">
        <v>8</v>
      </c>
      <c r="V7" s="317"/>
      <c r="W7" s="356"/>
      <c r="X7" s="357"/>
      <c r="Y7" s="358"/>
      <c r="Z7" s="352"/>
      <c r="AA7" s="350"/>
      <c r="AB7" s="351"/>
      <c r="AC7" s="344" t="s">
        <v>6</v>
      </c>
      <c r="AD7" s="344" t="s">
        <v>8</v>
      </c>
      <c r="AE7" s="362"/>
      <c r="AF7" s="362"/>
      <c r="AG7" s="317"/>
    </row>
    <row r="8" spans="1:33" s="17" customFormat="1" ht="95.25" customHeight="1" thickBot="1">
      <c r="A8" s="335"/>
      <c r="B8" s="383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45"/>
      <c r="T8" s="347"/>
      <c r="U8" s="345"/>
      <c r="V8" s="318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45"/>
      <c r="AD8" s="345"/>
      <c r="AE8" s="345"/>
      <c r="AF8" s="345"/>
      <c r="AG8" s="318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83"/>
      <c r="D10" s="8"/>
      <c r="E10" s="6">
        <f>C10+D10</f>
        <v>0</v>
      </c>
      <c r="F10" s="23">
        <f>G10+H10</f>
        <v>0</v>
      </c>
      <c r="G10" s="8"/>
      <c r="H10" s="8"/>
      <c r="I10" s="8"/>
      <c r="J10" s="22">
        <v>3.8</v>
      </c>
      <c r="K10" s="23">
        <f>ROUND(I10*J10,0)</f>
        <v>0</v>
      </c>
      <c r="L10" s="24">
        <f>E10+F10+K10</f>
        <v>0</v>
      </c>
      <c r="M10" s="83"/>
      <c r="N10" s="8"/>
      <c r="O10" s="6">
        <f>M10+N10</f>
        <v>0</v>
      </c>
      <c r="P10" s="23">
        <f>Q10+R10</f>
        <v>0</v>
      </c>
      <c r="Q10" s="83"/>
      <c r="R10" s="8"/>
      <c r="S10" s="83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/>
      <c r="D11" s="8"/>
      <c r="E11" s="6">
        <f t="shared" ref="E11:E56" si="1">C11+D11</f>
        <v>0</v>
      </c>
      <c r="F11" s="23">
        <f t="shared" ref="F11:F56" si="2">G11+H11</f>
        <v>0</v>
      </c>
      <c r="G11" s="8"/>
      <c r="H11" s="8"/>
      <c r="I11" s="8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6">
        <f t="shared" ref="O11:O18" si="5">M11+N11</f>
        <v>0</v>
      </c>
      <c r="P11" s="23">
        <f t="shared" ref="P11:P56" si="6">Q11+R11</f>
        <v>0</v>
      </c>
      <c r="Q11" s="83"/>
      <c r="R11" s="8"/>
      <c r="S11" s="83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/>
      <c r="D12" s="8"/>
      <c r="E12" s="6">
        <f t="shared" si="1"/>
        <v>0</v>
      </c>
      <c r="F12" s="23">
        <f t="shared" si="2"/>
        <v>0</v>
      </c>
      <c r="G12" s="8"/>
      <c r="H12" s="8"/>
      <c r="I12" s="8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6">
        <f t="shared" si="5"/>
        <v>0</v>
      </c>
      <c r="P12" s="23">
        <f t="shared" si="6"/>
        <v>0</v>
      </c>
      <c r="Q12" s="83"/>
      <c r="R12" s="8"/>
      <c r="S12" s="83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/>
      <c r="D13" s="8"/>
      <c r="E13" s="6">
        <f t="shared" si="1"/>
        <v>0</v>
      </c>
      <c r="F13" s="23">
        <f t="shared" si="2"/>
        <v>0</v>
      </c>
      <c r="G13" s="8"/>
      <c r="H13" s="8"/>
      <c r="I13" s="8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6">
        <f t="shared" si="5"/>
        <v>0</v>
      </c>
      <c r="P13" s="23">
        <f t="shared" si="6"/>
        <v>0</v>
      </c>
      <c r="Q13" s="83"/>
      <c r="R13" s="8"/>
      <c r="S13" s="83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/>
      <c r="D14" s="8"/>
      <c r="E14" s="6">
        <f t="shared" si="1"/>
        <v>0</v>
      </c>
      <c r="F14" s="23">
        <f t="shared" si="2"/>
        <v>0</v>
      </c>
      <c r="G14" s="8"/>
      <c r="H14" s="8"/>
      <c r="I14" s="8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6">
        <f t="shared" si="5"/>
        <v>0</v>
      </c>
      <c r="P14" s="23">
        <f t="shared" si="6"/>
        <v>0</v>
      </c>
      <c r="Q14" s="83"/>
      <c r="R14" s="8"/>
      <c r="S14" s="83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/>
      <c r="D15" s="8"/>
      <c r="E15" s="6">
        <f t="shared" si="1"/>
        <v>0</v>
      </c>
      <c r="F15" s="23">
        <f t="shared" si="2"/>
        <v>0</v>
      </c>
      <c r="G15" s="8"/>
      <c r="H15" s="8"/>
      <c r="I15" s="8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6">
        <f t="shared" si="5"/>
        <v>0</v>
      </c>
      <c r="P15" s="23">
        <f t="shared" si="6"/>
        <v>0</v>
      </c>
      <c r="Q15" s="83"/>
      <c r="R15" s="8"/>
      <c r="S15" s="83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/>
      <c r="D16" s="8"/>
      <c r="E16" s="6">
        <f t="shared" si="1"/>
        <v>0</v>
      </c>
      <c r="F16" s="23">
        <f t="shared" si="2"/>
        <v>0</v>
      </c>
      <c r="G16" s="8"/>
      <c r="H16" s="8"/>
      <c r="I16" s="8"/>
      <c r="J16" s="27">
        <v>2.7</v>
      </c>
      <c r="K16" s="31">
        <f t="shared" si="3"/>
        <v>0</v>
      </c>
      <c r="L16" s="32">
        <f t="shared" si="4"/>
        <v>0</v>
      </c>
      <c r="M16" s="83"/>
      <c r="N16" s="8"/>
      <c r="O16" s="74">
        <f t="shared" si="5"/>
        <v>0</v>
      </c>
      <c r="P16" s="23">
        <f t="shared" si="6"/>
        <v>0</v>
      </c>
      <c r="Q16" s="83"/>
      <c r="R16" s="8"/>
      <c r="S16" s="83"/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0"/>
        <v>0</v>
      </c>
      <c r="AB16" s="31">
        <f t="shared" si="0"/>
        <v>0</v>
      </c>
      <c r="AC16" s="31">
        <f t="shared" si="0"/>
        <v>0</v>
      </c>
      <c r="AD16" s="31">
        <f t="shared" si="10"/>
        <v>0</v>
      </c>
      <c r="AE16" s="31">
        <f t="shared" si="10"/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/>
      <c r="D17" s="8"/>
      <c r="E17" s="6">
        <f t="shared" si="1"/>
        <v>0</v>
      </c>
      <c r="F17" s="23">
        <f t="shared" si="2"/>
        <v>0</v>
      </c>
      <c r="G17" s="8"/>
      <c r="H17" s="8"/>
      <c r="I17" s="8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6">
        <f t="shared" si="5"/>
        <v>0</v>
      </c>
      <c r="P17" s="23">
        <f t="shared" si="6"/>
        <v>0</v>
      </c>
      <c r="Q17" s="83"/>
      <c r="R17" s="8"/>
      <c r="S17" s="83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/>
      <c r="D18" s="8"/>
      <c r="E18" s="6">
        <f t="shared" si="1"/>
        <v>0</v>
      </c>
      <c r="F18" s="23">
        <f t="shared" si="2"/>
        <v>0</v>
      </c>
      <c r="G18" s="8"/>
      <c r="H18" s="8"/>
      <c r="I18" s="8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6">
        <f t="shared" si="5"/>
        <v>0</v>
      </c>
      <c r="P18" s="23">
        <f t="shared" si="6"/>
        <v>0</v>
      </c>
      <c r="Q18" s="83"/>
      <c r="R18" s="8"/>
      <c r="S18" s="83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/>
      <c r="D19" s="8"/>
      <c r="E19" s="6">
        <f>C19+D19</f>
        <v>0</v>
      </c>
      <c r="F19" s="23">
        <f t="shared" si="2"/>
        <v>0</v>
      </c>
      <c r="G19" s="8"/>
      <c r="H19" s="8"/>
      <c r="I19" s="8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6">
        <f>M19+N19</f>
        <v>0</v>
      </c>
      <c r="P19" s="23">
        <f t="shared" si="6"/>
        <v>0</v>
      </c>
      <c r="Q19" s="83"/>
      <c r="R19" s="8"/>
      <c r="S19" s="83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/>
      <c r="D20" s="8"/>
      <c r="E20" s="6">
        <f t="shared" si="1"/>
        <v>0</v>
      </c>
      <c r="F20" s="23">
        <f t="shared" si="2"/>
        <v>0</v>
      </c>
      <c r="G20" s="8"/>
      <c r="H20" s="8"/>
      <c r="I20" s="8"/>
      <c r="J20" s="27">
        <v>3.1</v>
      </c>
      <c r="K20" s="31">
        <f t="shared" si="3"/>
        <v>0</v>
      </c>
      <c r="L20" s="32">
        <f>E20+F20+K20</f>
        <v>0</v>
      </c>
      <c r="M20" s="83"/>
      <c r="N20" s="8"/>
      <c r="O20" s="74">
        <f t="shared" ref="O20:O56" si="13">M20+N20</f>
        <v>0</v>
      </c>
      <c r="P20" s="23">
        <f t="shared" si="6"/>
        <v>0</v>
      </c>
      <c r="Q20" s="83"/>
      <c r="R20" s="8"/>
      <c r="S20" s="83"/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/>
      <c r="D21" s="8"/>
      <c r="E21" s="74">
        <f t="shared" si="1"/>
        <v>0</v>
      </c>
      <c r="F21" s="23">
        <f t="shared" si="2"/>
        <v>0</v>
      </c>
      <c r="G21" s="8"/>
      <c r="H21" s="8"/>
      <c r="I21" s="8"/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6">
        <f t="shared" si="13"/>
        <v>0</v>
      </c>
      <c r="P21" s="23">
        <f t="shared" si="6"/>
        <v>0</v>
      </c>
      <c r="Q21" s="83"/>
      <c r="R21" s="8"/>
      <c r="S21" s="83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/>
      <c r="D22" s="8"/>
      <c r="E22" s="6">
        <f t="shared" si="1"/>
        <v>0</v>
      </c>
      <c r="F22" s="23">
        <f t="shared" si="2"/>
        <v>0</v>
      </c>
      <c r="G22" s="8"/>
      <c r="H22" s="8"/>
      <c r="I22" s="8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6">
        <f t="shared" si="13"/>
        <v>0</v>
      </c>
      <c r="P22" s="23">
        <f t="shared" si="6"/>
        <v>0</v>
      </c>
      <c r="Q22" s="83"/>
      <c r="R22" s="8"/>
      <c r="S22" s="83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/>
      <c r="D23" s="8"/>
      <c r="E23" s="6">
        <f t="shared" si="1"/>
        <v>0</v>
      </c>
      <c r="F23" s="23">
        <f t="shared" si="2"/>
        <v>0</v>
      </c>
      <c r="G23" s="8"/>
      <c r="H23" s="8"/>
      <c r="I23" s="8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6">
        <f t="shared" si="13"/>
        <v>0</v>
      </c>
      <c r="P23" s="23">
        <f t="shared" si="6"/>
        <v>0</v>
      </c>
      <c r="Q23" s="83"/>
      <c r="R23" s="8"/>
      <c r="S23" s="83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/>
      <c r="D24" s="8"/>
      <c r="E24" s="6">
        <f t="shared" si="1"/>
        <v>0</v>
      </c>
      <c r="F24" s="23">
        <f t="shared" si="2"/>
        <v>0</v>
      </c>
      <c r="G24" s="8"/>
      <c r="H24" s="8"/>
      <c r="I24" s="8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6">
        <f t="shared" si="13"/>
        <v>0</v>
      </c>
      <c r="P24" s="23">
        <f t="shared" si="6"/>
        <v>0</v>
      </c>
      <c r="Q24" s="83"/>
      <c r="R24" s="8"/>
      <c r="S24" s="83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/>
      <c r="D25" s="8"/>
      <c r="E25" s="6">
        <f t="shared" si="1"/>
        <v>0</v>
      </c>
      <c r="F25" s="23">
        <f t="shared" si="2"/>
        <v>0</v>
      </c>
      <c r="G25" s="8"/>
      <c r="H25" s="8"/>
      <c r="I25" s="8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6">
        <f t="shared" si="13"/>
        <v>0</v>
      </c>
      <c r="P25" s="23">
        <f t="shared" si="6"/>
        <v>0</v>
      </c>
      <c r="Q25" s="83"/>
      <c r="R25" s="8"/>
      <c r="S25" s="83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/>
      <c r="D26" s="8"/>
      <c r="E26" s="6">
        <f t="shared" si="1"/>
        <v>0</v>
      </c>
      <c r="F26" s="23">
        <f t="shared" si="2"/>
        <v>0</v>
      </c>
      <c r="G26" s="8"/>
      <c r="H26" s="8"/>
      <c r="I26" s="8"/>
      <c r="J26" s="27">
        <v>2.5</v>
      </c>
      <c r="K26" s="31">
        <f t="shared" si="3"/>
        <v>0</v>
      </c>
      <c r="L26" s="32">
        <f t="shared" si="14"/>
        <v>0</v>
      </c>
      <c r="M26" s="83"/>
      <c r="N26" s="8"/>
      <c r="O26" s="74">
        <f t="shared" si="13"/>
        <v>0</v>
      </c>
      <c r="P26" s="23">
        <f t="shared" si="6"/>
        <v>0</v>
      </c>
      <c r="Q26" s="83"/>
      <c r="R26" s="8"/>
      <c r="S26" s="83"/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/>
      <c r="D27" s="8"/>
      <c r="E27" s="74">
        <f t="shared" si="1"/>
        <v>0</v>
      </c>
      <c r="F27" s="23">
        <f t="shared" si="2"/>
        <v>0</v>
      </c>
      <c r="G27" s="8"/>
      <c r="H27" s="8"/>
      <c r="I27" s="8"/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6">
        <f t="shared" si="13"/>
        <v>0</v>
      </c>
      <c r="P27" s="23">
        <f t="shared" si="6"/>
        <v>0</v>
      </c>
      <c r="Q27" s="83"/>
      <c r="R27" s="8"/>
      <c r="S27" s="83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/>
      <c r="D28" s="8"/>
      <c r="E28" s="6">
        <f t="shared" si="1"/>
        <v>0</v>
      </c>
      <c r="F28" s="23">
        <f t="shared" si="2"/>
        <v>0</v>
      </c>
      <c r="G28" s="8"/>
      <c r="H28" s="8"/>
      <c r="I28" s="8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6">
        <f t="shared" si="13"/>
        <v>0</v>
      </c>
      <c r="P28" s="23">
        <f t="shared" si="6"/>
        <v>0</v>
      </c>
      <c r="Q28" s="83"/>
      <c r="R28" s="8"/>
      <c r="S28" s="83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/>
      <c r="D29" s="8"/>
      <c r="E29" s="6">
        <f t="shared" si="1"/>
        <v>0</v>
      </c>
      <c r="F29" s="23">
        <f t="shared" si="2"/>
        <v>0</v>
      </c>
      <c r="G29" s="8"/>
      <c r="H29" s="8"/>
      <c r="I29" s="8"/>
      <c r="J29" s="29">
        <v>4.0999999999999996</v>
      </c>
      <c r="K29" s="31">
        <f t="shared" si="3"/>
        <v>0</v>
      </c>
      <c r="L29" s="32">
        <f t="shared" si="14"/>
        <v>0</v>
      </c>
      <c r="M29" s="83"/>
      <c r="N29" s="8"/>
      <c r="O29" s="6">
        <f t="shared" si="13"/>
        <v>0</v>
      </c>
      <c r="P29" s="23">
        <f t="shared" si="6"/>
        <v>0</v>
      </c>
      <c r="Q29" s="83"/>
      <c r="R29" s="8"/>
      <c r="S29" s="83"/>
      <c r="T29" s="29">
        <v>4.0999999999999996</v>
      </c>
      <c r="U29" s="31">
        <f t="shared" si="12"/>
        <v>0</v>
      </c>
      <c r="V29" s="88">
        <f t="shared" si="15"/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0"/>
        <v>0</v>
      </c>
      <c r="AB29" s="31">
        <f t="shared" si="0"/>
        <v>0</v>
      </c>
      <c r="AC29" s="31">
        <f t="shared" si="0"/>
        <v>0</v>
      </c>
      <c r="AD29" s="31">
        <f t="shared" si="10"/>
        <v>0</v>
      </c>
      <c r="AE29" s="31">
        <f t="shared" si="10"/>
        <v>0</v>
      </c>
      <c r="AF29" s="28">
        <v>4910</v>
      </c>
      <c r="AG29" s="91">
        <f t="shared" si="11"/>
        <v>0</v>
      </c>
    </row>
    <row r="30" spans="1:33">
      <c r="A30" s="123">
        <v>65</v>
      </c>
      <c r="B30" s="56" t="s">
        <v>29</v>
      </c>
      <c r="C30" s="83"/>
      <c r="D30" s="8"/>
      <c r="E30" s="6">
        <f t="shared" si="1"/>
        <v>0</v>
      </c>
      <c r="F30" s="23">
        <f t="shared" si="2"/>
        <v>0</v>
      </c>
      <c r="G30" s="8"/>
      <c r="H30" s="8"/>
      <c r="I30" s="8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6">
        <f t="shared" si="13"/>
        <v>0</v>
      </c>
      <c r="P30" s="23">
        <f t="shared" si="6"/>
        <v>0</v>
      </c>
      <c r="Q30" s="83"/>
      <c r="R30" s="8"/>
      <c r="S30" s="83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/>
      <c r="D31" s="8"/>
      <c r="E31" s="74">
        <f t="shared" si="1"/>
        <v>0</v>
      </c>
      <c r="F31" s="23">
        <f t="shared" si="2"/>
        <v>0</v>
      </c>
      <c r="G31" s="8"/>
      <c r="H31" s="8"/>
      <c r="I31" s="8"/>
      <c r="J31" s="27">
        <v>2.8</v>
      </c>
      <c r="K31" s="31">
        <f t="shared" si="3"/>
        <v>0</v>
      </c>
      <c r="L31" s="32">
        <f t="shared" si="14"/>
        <v>0</v>
      </c>
      <c r="M31" s="83"/>
      <c r="N31" s="8"/>
      <c r="O31" s="74">
        <f t="shared" si="13"/>
        <v>0</v>
      </c>
      <c r="P31" s="23">
        <f t="shared" si="6"/>
        <v>0</v>
      </c>
      <c r="Q31" s="83"/>
      <c r="R31" s="8"/>
      <c r="S31" s="83"/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/>
      <c r="D32" s="8"/>
      <c r="E32" s="74">
        <f t="shared" si="1"/>
        <v>0</v>
      </c>
      <c r="F32" s="23">
        <f t="shared" si="2"/>
        <v>0</v>
      </c>
      <c r="G32" s="8"/>
      <c r="H32" s="8"/>
      <c r="I32" s="8"/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3"/>
      <c r="R32" s="8"/>
      <c r="S32" s="83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/>
      <c r="D33" s="8"/>
      <c r="E33" s="74">
        <f t="shared" si="1"/>
        <v>0</v>
      </c>
      <c r="F33" s="23">
        <f t="shared" si="2"/>
        <v>0</v>
      </c>
      <c r="G33" s="8"/>
      <c r="H33" s="8"/>
      <c r="I33" s="8"/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3"/>
      <c r="R33" s="8"/>
      <c r="S33" s="83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83"/>
      <c r="D34" s="8"/>
      <c r="E34" s="6">
        <f t="shared" si="1"/>
        <v>0</v>
      </c>
      <c r="F34" s="23">
        <f t="shared" si="2"/>
        <v>0</v>
      </c>
      <c r="G34" s="8"/>
      <c r="H34" s="8"/>
      <c r="I34" s="8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6">
        <f t="shared" si="13"/>
        <v>0</v>
      </c>
      <c r="P34" s="23">
        <f t="shared" si="6"/>
        <v>0</v>
      </c>
      <c r="Q34" s="83"/>
      <c r="R34" s="8"/>
      <c r="S34" s="83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83"/>
      <c r="D35" s="8"/>
      <c r="E35" s="6">
        <f t="shared" si="1"/>
        <v>0</v>
      </c>
      <c r="F35" s="23">
        <f t="shared" si="2"/>
        <v>0</v>
      </c>
      <c r="G35" s="8"/>
      <c r="H35" s="8"/>
      <c r="I35" s="8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6">
        <f t="shared" si="13"/>
        <v>0</v>
      </c>
      <c r="P35" s="23">
        <f t="shared" si="6"/>
        <v>0</v>
      </c>
      <c r="Q35" s="83"/>
      <c r="R35" s="8"/>
      <c r="S35" s="83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/>
      <c r="D36" s="8"/>
      <c r="E36" s="6">
        <f t="shared" si="1"/>
        <v>0</v>
      </c>
      <c r="F36" s="23">
        <f t="shared" si="2"/>
        <v>0</v>
      </c>
      <c r="G36" s="8"/>
      <c r="H36" s="8"/>
      <c r="I36" s="8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6">
        <f t="shared" si="13"/>
        <v>0</v>
      </c>
      <c r="P36" s="23">
        <f t="shared" si="6"/>
        <v>0</v>
      </c>
      <c r="Q36" s="83"/>
      <c r="R36" s="8"/>
      <c r="S36" s="83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/>
      <c r="D37" s="8"/>
      <c r="E37" s="6">
        <f t="shared" si="1"/>
        <v>0</v>
      </c>
      <c r="F37" s="23">
        <f t="shared" si="2"/>
        <v>0</v>
      </c>
      <c r="G37" s="8"/>
      <c r="H37" s="8"/>
      <c r="I37" s="8"/>
      <c r="J37" s="27">
        <v>2</v>
      </c>
      <c r="K37" s="31">
        <f t="shared" si="3"/>
        <v>0</v>
      </c>
      <c r="L37" s="32">
        <f t="shared" si="14"/>
        <v>0</v>
      </c>
      <c r="M37" s="83"/>
      <c r="N37" s="8"/>
      <c r="O37" s="74">
        <f t="shared" si="13"/>
        <v>0</v>
      </c>
      <c r="P37" s="23">
        <f t="shared" si="6"/>
        <v>0</v>
      </c>
      <c r="Q37" s="83"/>
      <c r="R37" s="8"/>
      <c r="S37" s="83"/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/>
      <c r="D38" s="8"/>
      <c r="E38" s="74">
        <f t="shared" si="1"/>
        <v>0</v>
      </c>
      <c r="F38" s="23">
        <f t="shared" si="2"/>
        <v>0</v>
      </c>
      <c r="G38" s="8"/>
      <c r="H38" s="8"/>
      <c r="I38" s="8"/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6">
        <f t="shared" si="13"/>
        <v>0</v>
      </c>
      <c r="P38" s="23">
        <f t="shared" si="6"/>
        <v>0</v>
      </c>
      <c r="Q38" s="83"/>
      <c r="R38" s="8"/>
      <c r="S38" s="83"/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/>
      <c r="D39" s="8"/>
      <c r="E39" s="6">
        <f t="shared" si="1"/>
        <v>0</v>
      </c>
      <c r="F39" s="23">
        <f t="shared" si="2"/>
        <v>0</v>
      </c>
      <c r="G39" s="8"/>
      <c r="H39" s="8"/>
      <c r="I39" s="8"/>
      <c r="J39" s="27">
        <v>2.7</v>
      </c>
      <c r="K39" s="8">
        <f>SUM(K40+K41)</f>
        <v>0</v>
      </c>
      <c r="L39" s="84">
        <f>SUM(L40+L41)</f>
        <v>0</v>
      </c>
      <c r="M39" s="83"/>
      <c r="N39" s="8"/>
      <c r="O39" s="74">
        <f t="shared" si="13"/>
        <v>0</v>
      </c>
      <c r="P39" s="23">
        <f t="shared" si="6"/>
        <v>0</v>
      </c>
      <c r="Q39" s="83"/>
      <c r="R39" s="8"/>
      <c r="S39" s="83"/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3">
        <v>97</v>
      </c>
      <c r="B40" s="80" t="s">
        <v>38</v>
      </c>
      <c r="C40" s="83"/>
      <c r="D40" s="8"/>
      <c r="E40" s="6">
        <f t="shared" si="1"/>
        <v>0</v>
      </c>
      <c r="F40" s="23">
        <f t="shared" si="2"/>
        <v>0</v>
      </c>
      <c r="G40" s="8"/>
      <c r="H40" s="8"/>
      <c r="I40" s="8"/>
      <c r="J40" s="27">
        <v>2.7</v>
      </c>
      <c r="K40" s="31">
        <f>ROUND(I40*J40,0)</f>
        <v>0</v>
      </c>
      <c r="L40" s="32">
        <f t="shared" si="14"/>
        <v>0</v>
      </c>
      <c r="M40" s="83"/>
      <c r="N40" s="8"/>
      <c r="O40" s="74">
        <f t="shared" si="13"/>
        <v>0</v>
      </c>
      <c r="P40" s="23">
        <f t="shared" si="6"/>
        <v>0</v>
      </c>
      <c r="Q40" s="83"/>
      <c r="R40" s="8"/>
      <c r="S40" s="83"/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83"/>
      <c r="D41" s="8"/>
      <c r="E41" s="6">
        <f t="shared" si="1"/>
        <v>0</v>
      </c>
      <c r="F41" s="23">
        <f t="shared" si="2"/>
        <v>0</v>
      </c>
      <c r="G41" s="8"/>
      <c r="H41" s="8"/>
      <c r="I41" s="8"/>
      <c r="J41" s="27">
        <v>2.7</v>
      </c>
      <c r="K41" s="31">
        <f t="shared" si="3"/>
        <v>0</v>
      </c>
      <c r="L41" s="32">
        <f t="shared" si="14"/>
        <v>0</v>
      </c>
      <c r="M41" s="83"/>
      <c r="N41" s="8"/>
      <c r="O41" s="74">
        <f t="shared" si="13"/>
        <v>0</v>
      </c>
      <c r="P41" s="23">
        <f t="shared" si="6"/>
        <v>0</v>
      </c>
      <c r="Q41" s="83"/>
      <c r="R41" s="8"/>
      <c r="S41" s="83"/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83"/>
      <c r="D42" s="8"/>
      <c r="E42" s="6">
        <f t="shared" si="1"/>
        <v>0</v>
      </c>
      <c r="F42" s="23">
        <f t="shared" si="2"/>
        <v>0</v>
      </c>
      <c r="G42" s="8"/>
      <c r="H42" s="8"/>
      <c r="I42" s="8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6">
        <f t="shared" si="13"/>
        <v>0</v>
      </c>
      <c r="P42" s="23">
        <f t="shared" si="6"/>
        <v>0</v>
      </c>
      <c r="Q42" s="83"/>
      <c r="R42" s="8"/>
      <c r="S42" s="83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/>
      <c r="D43" s="8"/>
      <c r="E43" s="6">
        <f t="shared" si="1"/>
        <v>0</v>
      </c>
      <c r="F43" s="23">
        <f t="shared" si="2"/>
        <v>0</v>
      </c>
      <c r="G43" s="8"/>
      <c r="H43" s="8"/>
      <c r="I43" s="8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6">
        <f t="shared" si="13"/>
        <v>0</v>
      </c>
      <c r="P43" s="23">
        <f t="shared" si="6"/>
        <v>0</v>
      </c>
      <c r="Q43" s="83"/>
      <c r="R43" s="8"/>
      <c r="S43" s="83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/>
      <c r="D44" s="8"/>
      <c r="E44" s="6">
        <f t="shared" si="1"/>
        <v>0</v>
      </c>
      <c r="F44" s="23">
        <f t="shared" si="2"/>
        <v>0</v>
      </c>
      <c r="G44" s="8"/>
      <c r="H44" s="8"/>
      <c r="I44" s="8"/>
      <c r="J44" s="27">
        <v>2.6</v>
      </c>
      <c r="K44" s="31">
        <f t="shared" si="3"/>
        <v>0</v>
      </c>
      <c r="L44" s="32">
        <f t="shared" si="14"/>
        <v>0</v>
      </c>
      <c r="M44" s="83"/>
      <c r="N44" s="8"/>
      <c r="O44" s="74">
        <f t="shared" si="13"/>
        <v>0</v>
      </c>
      <c r="P44" s="23">
        <f t="shared" si="6"/>
        <v>0</v>
      </c>
      <c r="Q44" s="83"/>
      <c r="R44" s="8"/>
      <c r="S44" s="83"/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/>
      <c r="D45" s="8"/>
      <c r="E45" s="74">
        <f t="shared" si="1"/>
        <v>0</v>
      </c>
      <c r="F45" s="23">
        <f t="shared" si="2"/>
        <v>0</v>
      </c>
      <c r="G45" s="8"/>
      <c r="H45" s="8"/>
      <c r="I45" s="8"/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6">
        <f t="shared" si="13"/>
        <v>0</v>
      </c>
      <c r="P45" s="23">
        <f t="shared" si="6"/>
        <v>0</v>
      </c>
      <c r="Q45" s="83"/>
      <c r="R45" s="8"/>
      <c r="S45" s="83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/>
      <c r="D46" s="8"/>
      <c r="E46" s="6">
        <f t="shared" si="1"/>
        <v>0</v>
      </c>
      <c r="F46" s="23">
        <f t="shared" si="2"/>
        <v>0</v>
      </c>
      <c r="G46" s="8"/>
      <c r="H46" s="8"/>
      <c r="I46" s="8"/>
      <c r="J46" s="27">
        <v>3</v>
      </c>
      <c r="K46" s="31">
        <f t="shared" si="3"/>
        <v>0</v>
      </c>
      <c r="L46" s="32">
        <f t="shared" si="14"/>
        <v>0</v>
      </c>
      <c r="M46" s="83"/>
      <c r="N46" s="8"/>
      <c r="O46" s="74">
        <f t="shared" si="13"/>
        <v>0</v>
      </c>
      <c r="P46" s="23">
        <f t="shared" si="6"/>
        <v>0</v>
      </c>
      <c r="Q46" s="83"/>
      <c r="R46" s="8"/>
      <c r="S46" s="83"/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/>
      <c r="D47" s="8"/>
      <c r="E47" s="74">
        <f t="shared" si="1"/>
        <v>0</v>
      </c>
      <c r="F47" s="23">
        <f t="shared" si="2"/>
        <v>0</v>
      </c>
      <c r="G47" s="8"/>
      <c r="H47" s="8"/>
      <c r="I47" s="8"/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6">
        <f t="shared" si="13"/>
        <v>0</v>
      </c>
      <c r="P47" s="23">
        <f t="shared" si="6"/>
        <v>0</v>
      </c>
      <c r="Q47" s="83"/>
      <c r="R47" s="8"/>
      <c r="S47" s="83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/>
      <c r="D48" s="8"/>
      <c r="E48" s="6">
        <f t="shared" si="1"/>
        <v>0</v>
      </c>
      <c r="F48" s="23">
        <f t="shared" si="2"/>
        <v>0</v>
      </c>
      <c r="G48" s="8"/>
      <c r="H48" s="8"/>
      <c r="I48" s="8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6">
        <f t="shared" si="13"/>
        <v>0</v>
      </c>
      <c r="P48" s="23">
        <f t="shared" si="6"/>
        <v>0</v>
      </c>
      <c r="Q48" s="83"/>
      <c r="R48" s="8"/>
      <c r="S48" s="83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/>
      <c r="D49" s="8"/>
      <c r="E49" s="6">
        <f t="shared" si="1"/>
        <v>0</v>
      </c>
      <c r="F49" s="23">
        <f t="shared" si="2"/>
        <v>0</v>
      </c>
      <c r="G49" s="8"/>
      <c r="H49" s="8"/>
      <c r="I49" s="8"/>
      <c r="J49" s="27">
        <v>2.5</v>
      </c>
      <c r="K49" s="31">
        <f t="shared" si="3"/>
        <v>0</v>
      </c>
      <c r="L49" s="32">
        <f t="shared" si="14"/>
        <v>0</v>
      </c>
      <c r="M49" s="83"/>
      <c r="N49" s="8"/>
      <c r="O49" s="74">
        <f t="shared" si="13"/>
        <v>0</v>
      </c>
      <c r="P49" s="23">
        <f t="shared" si="6"/>
        <v>0</v>
      </c>
      <c r="Q49" s="83"/>
      <c r="R49" s="8"/>
      <c r="S49" s="83"/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/>
      <c r="D50" s="8"/>
      <c r="E50" s="74">
        <f t="shared" si="1"/>
        <v>0</v>
      </c>
      <c r="F50" s="23">
        <f t="shared" si="2"/>
        <v>0</v>
      </c>
      <c r="G50" s="8"/>
      <c r="H50" s="8"/>
      <c r="I50" s="8"/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6">
        <f t="shared" si="13"/>
        <v>0</v>
      </c>
      <c r="P50" s="23">
        <f t="shared" si="6"/>
        <v>0</v>
      </c>
      <c r="Q50" s="83"/>
      <c r="R50" s="8"/>
      <c r="S50" s="83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3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4"/>
        <v>0</v>
      </c>
      <c r="M52" s="235"/>
      <c r="N52" s="234"/>
      <c r="O52" s="6">
        <f t="shared" si="13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4"/>
        <v>0</v>
      </c>
      <c r="M53" s="235"/>
      <c r="N53" s="234"/>
      <c r="O53" s="6">
        <f t="shared" si="13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/>
      <c r="D54" s="7"/>
      <c r="E54" s="6">
        <f t="shared" si="1"/>
        <v>0</v>
      </c>
      <c r="F54" s="23">
        <f t="shared" si="2"/>
        <v>0</v>
      </c>
      <c r="G54" s="7"/>
      <c r="H54" s="7"/>
      <c r="I54" s="7"/>
      <c r="J54" s="27">
        <v>0</v>
      </c>
      <c r="K54" s="31">
        <f t="shared" si="3"/>
        <v>0</v>
      </c>
      <c r="L54" s="32">
        <f t="shared" si="14"/>
        <v>0</v>
      </c>
      <c r="M54" s="7"/>
      <c r="N54" s="7"/>
      <c r="O54" s="6">
        <f t="shared" si="13"/>
        <v>0</v>
      </c>
      <c r="P54" s="23">
        <f t="shared" si="6"/>
        <v>0</v>
      </c>
      <c r="Q54" s="7"/>
      <c r="R54" s="7"/>
      <c r="S54" s="7"/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/>
      <c r="D55" s="7"/>
      <c r="E55" s="6">
        <f t="shared" si="1"/>
        <v>0</v>
      </c>
      <c r="F55" s="23">
        <f t="shared" si="2"/>
        <v>0</v>
      </c>
      <c r="G55" s="7"/>
      <c r="H55" s="7"/>
      <c r="I55" s="7"/>
      <c r="J55" s="27">
        <v>0</v>
      </c>
      <c r="K55" s="31">
        <f t="shared" si="3"/>
        <v>0</v>
      </c>
      <c r="L55" s="32">
        <f t="shared" si="14"/>
        <v>0</v>
      </c>
      <c r="M55" s="7"/>
      <c r="N55" s="7"/>
      <c r="O55" s="6">
        <f t="shared" si="13"/>
        <v>0</v>
      </c>
      <c r="P55" s="23">
        <f t="shared" si="6"/>
        <v>0</v>
      </c>
      <c r="Q55" s="7"/>
      <c r="R55" s="7"/>
      <c r="S55" s="7"/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/>
      <c r="D56" s="9"/>
      <c r="E56" s="94">
        <f t="shared" si="1"/>
        <v>0</v>
      </c>
      <c r="F56" s="35">
        <f t="shared" si="2"/>
        <v>0</v>
      </c>
      <c r="G56" s="9"/>
      <c r="H56" s="9"/>
      <c r="I56" s="9"/>
      <c r="J56" s="34">
        <v>0</v>
      </c>
      <c r="K56" s="62">
        <f t="shared" si="3"/>
        <v>0</v>
      </c>
      <c r="L56" s="95">
        <f t="shared" si="14"/>
        <v>0</v>
      </c>
      <c r="M56" s="9"/>
      <c r="N56" s="9"/>
      <c r="O56" s="94">
        <f t="shared" si="13"/>
        <v>0</v>
      </c>
      <c r="P56" s="35">
        <f t="shared" si="6"/>
        <v>0</v>
      </c>
      <c r="Q56" s="9"/>
      <c r="R56" s="9"/>
      <c r="S56" s="9"/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18">C10+C11+C12+C13+C14+C15+C16+C17+C18+C19+C20+C22+C23+C24+C25+C26+C28+C30+C31+C34+C35+C36+C37+C39+C42+C43+C44+C46+C48+C50+C51+C54+C38+C45+C49+C27+C21+C47+C29</f>
        <v>0</v>
      </c>
      <c r="D57" s="98">
        <f t="shared" si="18"/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</sheetData>
  <sheetProtection password="CC5B" sheet="1" objects="1" scenarios="1"/>
  <mergeCells count="31">
    <mergeCell ref="C1:U1"/>
    <mergeCell ref="C3:E3"/>
    <mergeCell ref="F3:T3"/>
    <mergeCell ref="R4:T4"/>
    <mergeCell ref="A5:A8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9685039370078741" right="0.15748031496062992" top="0.15748031496062992" bottom="0.15748031496062992" header="0.15748031496062992" footer="0.15748031496062992"/>
  <pageSetup paperSize="9" scale="50" pageOrder="overThenDown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G57"/>
  <sheetViews>
    <sheetView view="pageBreakPreview" zoomScale="80" zoomScaleSheetLayoutView="80" workbookViewId="0">
      <pane xSplit="2" ySplit="9" topLeftCell="C34" activePane="bottomRight" state="frozen"/>
      <selection activeCell="B31" sqref="B31"/>
      <selection pane="topRight" activeCell="B31" sqref="B31"/>
      <selection pane="bottomLeft" activeCell="B31" sqref="B31"/>
      <selection pane="bottomRight" activeCell="B31" sqref="B31"/>
    </sheetView>
  </sheetViews>
  <sheetFormatPr defaultRowHeight="15"/>
  <cols>
    <col min="1" max="1" width="12.42578125" style="121" bestFit="1" customWidth="1"/>
    <col min="2" max="2" width="41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0" style="1" customWidth="1"/>
    <col min="28" max="28" width="10.140625" customWidth="1"/>
  </cols>
  <sheetData>
    <row r="1" spans="1:33" ht="63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R4" s="385" t="s">
        <v>173</v>
      </c>
      <c r="S4" s="385"/>
      <c r="T4" s="385"/>
    </row>
    <row r="5" spans="1:33" s="17" customFormat="1" ht="20.25" customHeight="1" thickBot="1">
      <c r="A5" s="333" t="s">
        <v>218</v>
      </c>
      <c r="B5" s="338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39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39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40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83">
        <v>0</v>
      </c>
      <c r="D10" s="8">
        <v>0</v>
      </c>
      <c r="E10" s="6">
        <f>C10+D10</f>
        <v>0</v>
      </c>
      <c r="F10" s="23">
        <f>G10+H10</f>
        <v>0</v>
      </c>
      <c r="G10" s="232"/>
      <c r="H10" s="8">
        <v>0</v>
      </c>
      <c r="I10" s="8">
        <v>0</v>
      </c>
      <c r="J10" s="22">
        <v>3.8</v>
      </c>
      <c r="K10" s="23">
        <f>ROUND(I10*J10,0)</f>
        <v>0</v>
      </c>
      <c r="L10" s="24">
        <f>E10+F10+K10</f>
        <v>0</v>
      </c>
      <c r="M10" s="83">
        <v>0</v>
      </c>
      <c r="N10" s="8">
        <v>0</v>
      </c>
      <c r="O10" s="6">
        <f>M10+N10</f>
        <v>0</v>
      </c>
      <c r="P10" s="23">
        <f>Q10+R10</f>
        <v>0</v>
      </c>
      <c r="Q10" s="232"/>
      <c r="R10" s="8">
        <v>0</v>
      </c>
      <c r="S10" s="8">
        <v>0</v>
      </c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>
        <v>0</v>
      </c>
      <c r="D11" s="8">
        <v>0</v>
      </c>
      <c r="E11" s="6">
        <f t="shared" ref="E11:E56" si="1">C11+D11</f>
        <v>0</v>
      </c>
      <c r="F11" s="23">
        <f t="shared" ref="F11:F56" si="2">G11+H11</f>
        <v>0</v>
      </c>
      <c r="G11" s="232"/>
      <c r="H11" s="8">
        <v>0</v>
      </c>
      <c r="I11" s="8">
        <v>0</v>
      </c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>
        <v>0</v>
      </c>
      <c r="N11" s="8">
        <v>0</v>
      </c>
      <c r="O11" s="6">
        <f t="shared" ref="O11:O18" si="5">M11+N11</f>
        <v>0</v>
      </c>
      <c r="P11" s="23">
        <f t="shared" ref="P11:P56" si="6">Q11+R11</f>
        <v>0</v>
      </c>
      <c r="Q11" s="232"/>
      <c r="R11" s="8">
        <v>0</v>
      </c>
      <c r="S11" s="8">
        <v>0</v>
      </c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>
        <v>0</v>
      </c>
      <c r="D12" s="8">
        <v>0</v>
      </c>
      <c r="E12" s="6">
        <f t="shared" si="1"/>
        <v>0</v>
      </c>
      <c r="F12" s="23">
        <f t="shared" si="2"/>
        <v>0</v>
      </c>
      <c r="G12" s="232"/>
      <c r="H12" s="8">
        <v>0</v>
      </c>
      <c r="I12" s="8">
        <v>0</v>
      </c>
      <c r="J12" s="27">
        <v>2.5</v>
      </c>
      <c r="K12" s="31">
        <f t="shared" si="3"/>
        <v>0</v>
      </c>
      <c r="L12" s="32">
        <f t="shared" si="4"/>
        <v>0</v>
      </c>
      <c r="M12" s="83">
        <v>0</v>
      </c>
      <c r="N12" s="8">
        <v>0</v>
      </c>
      <c r="O12" s="6">
        <f t="shared" si="5"/>
        <v>0</v>
      </c>
      <c r="P12" s="23">
        <f t="shared" si="6"/>
        <v>0</v>
      </c>
      <c r="Q12" s="232"/>
      <c r="R12" s="8">
        <v>0</v>
      </c>
      <c r="S12" s="8">
        <v>0</v>
      </c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>
        <v>0</v>
      </c>
      <c r="D13" s="8">
        <v>0</v>
      </c>
      <c r="E13" s="6">
        <f t="shared" si="1"/>
        <v>0</v>
      </c>
      <c r="F13" s="23">
        <f t="shared" si="2"/>
        <v>0</v>
      </c>
      <c r="G13" s="232"/>
      <c r="H13" s="8">
        <v>0</v>
      </c>
      <c r="I13" s="8">
        <v>0</v>
      </c>
      <c r="J13" s="27">
        <v>2.2000000000000002</v>
      </c>
      <c r="K13" s="31">
        <f t="shared" si="3"/>
        <v>0</v>
      </c>
      <c r="L13" s="32">
        <f t="shared" si="4"/>
        <v>0</v>
      </c>
      <c r="M13" s="83">
        <v>0</v>
      </c>
      <c r="N13" s="8">
        <v>0</v>
      </c>
      <c r="O13" s="6">
        <f t="shared" si="5"/>
        <v>0</v>
      </c>
      <c r="P13" s="23">
        <f t="shared" si="6"/>
        <v>0</v>
      </c>
      <c r="Q13" s="232"/>
      <c r="R13" s="8">
        <v>0</v>
      </c>
      <c r="S13" s="8">
        <v>0</v>
      </c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>
        <v>0</v>
      </c>
      <c r="D14" s="8">
        <v>0</v>
      </c>
      <c r="E14" s="6">
        <f t="shared" si="1"/>
        <v>0</v>
      </c>
      <c r="F14" s="23">
        <f t="shared" si="2"/>
        <v>0</v>
      </c>
      <c r="G14" s="232"/>
      <c r="H14" s="8">
        <v>0</v>
      </c>
      <c r="I14" s="8">
        <v>0</v>
      </c>
      <c r="J14" s="27">
        <v>2.1</v>
      </c>
      <c r="K14" s="31">
        <f t="shared" si="3"/>
        <v>0</v>
      </c>
      <c r="L14" s="32">
        <f t="shared" si="4"/>
        <v>0</v>
      </c>
      <c r="M14" s="83">
        <v>0</v>
      </c>
      <c r="N14" s="8">
        <v>0</v>
      </c>
      <c r="O14" s="6">
        <f t="shared" si="5"/>
        <v>0</v>
      </c>
      <c r="P14" s="23">
        <f t="shared" si="6"/>
        <v>0</v>
      </c>
      <c r="Q14" s="232"/>
      <c r="R14" s="8">
        <v>0</v>
      </c>
      <c r="S14" s="8">
        <v>0</v>
      </c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>
        <v>0</v>
      </c>
      <c r="D15" s="8">
        <v>0</v>
      </c>
      <c r="E15" s="6">
        <f t="shared" si="1"/>
        <v>0</v>
      </c>
      <c r="F15" s="23">
        <f t="shared" si="2"/>
        <v>0</v>
      </c>
      <c r="G15" s="232"/>
      <c r="H15" s="8">
        <v>0</v>
      </c>
      <c r="I15" s="8">
        <v>0</v>
      </c>
      <c r="J15" s="27">
        <v>2.1</v>
      </c>
      <c r="K15" s="31">
        <f t="shared" si="3"/>
        <v>0</v>
      </c>
      <c r="L15" s="32">
        <f t="shared" si="4"/>
        <v>0</v>
      </c>
      <c r="M15" s="83">
        <v>0</v>
      </c>
      <c r="N15" s="8">
        <v>0</v>
      </c>
      <c r="O15" s="6">
        <f t="shared" si="5"/>
        <v>0</v>
      </c>
      <c r="P15" s="23">
        <f t="shared" si="6"/>
        <v>0</v>
      </c>
      <c r="Q15" s="232"/>
      <c r="R15" s="8">
        <v>0</v>
      </c>
      <c r="S15" s="8">
        <v>0</v>
      </c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>
        <v>0</v>
      </c>
      <c r="D16" s="8">
        <v>0</v>
      </c>
      <c r="E16" s="6">
        <f>C16+D16</f>
        <v>0</v>
      </c>
      <c r="F16" s="23">
        <f>G16+H16</f>
        <v>0</v>
      </c>
      <c r="G16" s="232"/>
      <c r="H16" s="8">
        <v>0</v>
      </c>
      <c r="I16" s="8">
        <v>0</v>
      </c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>
        <v>0</v>
      </c>
      <c r="D17" s="8">
        <v>0</v>
      </c>
      <c r="E17" s="6">
        <f t="shared" si="1"/>
        <v>0</v>
      </c>
      <c r="F17" s="23">
        <f t="shared" si="2"/>
        <v>0</v>
      </c>
      <c r="G17" s="232"/>
      <c r="H17" s="8">
        <v>0</v>
      </c>
      <c r="I17" s="8">
        <v>0</v>
      </c>
      <c r="J17" s="29">
        <v>4.2</v>
      </c>
      <c r="K17" s="31">
        <f t="shared" si="3"/>
        <v>0</v>
      </c>
      <c r="L17" s="32">
        <f t="shared" si="4"/>
        <v>0</v>
      </c>
      <c r="M17" s="83">
        <v>0</v>
      </c>
      <c r="N17" s="8">
        <v>0</v>
      </c>
      <c r="O17" s="6">
        <f t="shared" si="5"/>
        <v>0</v>
      </c>
      <c r="P17" s="23">
        <f t="shared" si="6"/>
        <v>0</v>
      </c>
      <c r="Q17" s="232"/>
      <c r="R17" s="8">
        <v>0</v>
      </c>
      <c r="S17" s="8">
        <v>0</v>
      </c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>
        <v>0</v>
      </c>
      <c r="D18" s="8">
        <v>0</v>
      </c>
      <c r="E18" s="6">
        <f t="shared" si="1"/>
        <v>0</v>
      </c>
      <c r="F18" s="23">
        <f t="shared" si="2"/>
        <v>0</v>
      </c>
      <c r="G18" s="232"/>
      <c r="H18" s="8">
        <v>0</v>
      </c>
      <c r="I18" s="8">
        <v>0</v>
      </c>
      <c r="J18" s="27">
        <v>2</v>
      </c>
      <c r="K18" s="31">
        <f>ROUND(I18*J18,0)</f>
        <v>0</v>
      </c>
      <c r="L18" s="32">
        <f t="shared" si="4"/>
        <v>0</v>
      </c>
      <c r="M18" s="83">
        <v>0</v>
      </c>
      <c r="N18" s="8">
        <v>0</v>
      </c>
      <c r="O18" s="6">
        <f t="shared" si="5"/>
        <v>0</v>
      </c>
      <c r="P18" s="23">
        <f t="shared" si="6"/>
        <v>0</v>
      </c>
      <c r="Q18" s="232"/>
      <c r="R18" s="8">
        <v>0</v>
      </c>
      <c r="S18" s="8">
        <v>0</v>
      </c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>
        <v>0</v>
      </c>
      <c r="D19" s="8">
        <v>0</v>
      </c>
      <c r="E19" s="6">
        <f>C19+D19</f>
        <v>0</v>
      </c>
      <c r="F19" s="23">
        <f t="shared" si="2"/>
        <v>0</v>
      </c>
      <c r="G19" s="232"/>
      <c r="H19" s="8">
        <v>0</v>
      </c>
      <c r="I19" s="8">
        <v>0</v>
      </c>
      <c r="J19" s="27">
        <v>2.4</v>
      </c>
      <c r="K19" s="31">
        <f t="shared" si="3"/>
        <v>0</v>
      </c>
      <c r="L19" s="32">
        <f t="shared" si="4"/>
        <v>0</v>
      </c>
      <c r="M19" s="83">
        <v>0</v>
      </c>
      <c r="N19" s="8">
        <v>0</v>
      </c>
      <c r="O19" s="6">
        <f>M19+N19</f>
        <v>0</v>
      </c>
      <c r="P19" s="23">
        <f t="shared" si="6"/>
        <v>0</v>
      </c>
      <c r="Q19" s="232"/>
      <c r="R19" s="8">
        <v>0</v>
      </c>
      <c r="S19" s="8">
        <v>0</v>
      </c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>
        <v>0</v>
      </c>
      <c r="D20" s="8">
        <v>0</v>
      </c>
      <c r="E20" s="6">
        <f>C20+D20</f>
        <v>0</v>
      </c>
      <c r="F20" s="23">
        <f t="shared" si="2"/>
        <v>0</v>
      </c>
      <c r="G20" s="232"/>
      <c r="H20" s="8">
        <v>0</v>
      </c>
      <c r="I20" s="8">
        <v>0</v>
      </c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>D20+N20</f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83">
        <v>0</v>
      </c>
      <c r="N21" s="8">
        <v>0</v>
      </c>
      <c r="O21" s="6">
        <f>M21+N21</f>
        <v>0</v>
      </c>
      <c r="P21" s="23">
        <f>Q21+R21</f>
        <v>0</v>
      </c>
      <c r="Q21" s="232"/>
      <c r="R21" s="8">
        <v>0</v>
      </c>
      <c r="S21" s="8">
        <v>0</v>
      </c>
      <c r="T21" s="27">
        <v>3.1</v>
      </c>
      <c r="U21" s="31">
        <f>ROUND(S21*T21,0)</f>
        <v>0</v>
      </c>
      <c r="V21" s="88">
        <f>O21+P21+U21</f>
        <v>0</v>
      </c>
      <c r="W21" s="30">
        <f>C21+M21</f>
        <v>0</v>
      </c>
      <c r="X21" s="31">
        <f>D21+N21</f>
        <v>0</v>
      </c>
      <c r="Y21" s="31">
        <f>E21+O21</f>
        <v>0</v>
      </c>
      <c r="Z21" s="31">
        <f>F21+P21</f>
        <v>0</v>
      </c>
      <c r="AA21" s="31">
        <f>G21+Q21</f>
        <v>0</v>
      </c>
      <c r="AB21" s="31">
        <f>H21+R21</f>
        <v>0</v>
      </c>
      <c r="AC21" s="31">
        <f>I21+S21</f>
        <v>0</v>
      </c>
      <c r="AD21" s="31">
        <f>K21+U21</f>
        <v>0</v>
      </c>
      <c r="AE21" s="31">
        <f>L21+V21</f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>
        <v>0</v>
      </c>
      <c r="D22" s="8">
        <v>0</v>
      </c>
      <c r="E22" s="6">
        <f t="shared" si="1"/>
        <v>0</v>
      </c>
      <c r="F22" s="23">
        <f t="shared" si="2"/>
        <v>0</v>
      </c>
      <c r="G22" s="232"/>
      <c r="H22" s="8">
        <v>0</v>
      </c>
      <c r="I22" s="8">
        <v>0</v>
      </c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>
        <v>0</v>
      </c>
      <c r="N22" s="8">
        <v>0</v>
      </c>
      <c r="O22" s="6">
        <f t="shared" ref="O22:O56" si="15">M22+N22</f>
        <v>0</v>
      </c>
      <c r="P22" s="23">
        <f t="shared" si="6"/>
        <v>0</v>
      </c>
      <c r="Q22" s="232"/>
      <c r="R22" s="8">
        <v>0</v>
      </c>
      <c r="S22" s="8">
        <v>0</v>
      </c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>
        <v>0</v>
      </c>
      <c r="D23" s="8">
        <v>0</v>
      </c>
      <c r="E23" s="6">
        <f t="shared" si="1"/>
        <v>0</v>
      </c>
      <c r="F23" s="23">
        <f t="shared" si="2"/>
        <v>0</v>
      </c>
      <c r="G23" s="232"/>
      <c r="H23" s="8">
        <v>0</v>
      </c>
      <c r="I23" s="8">
        <v>0</v>
      </c>
      <c r="J23" s="27">
        <v>2.9</v>
      </c>
      <c r="K23" s="31">
        <f t="shared" si="3"/>
        <v>0</v>
      </c>
      <c r="L23" s="32">
        <f t="shared" si="14"/>
        <v>0</v>
      </c>
      <c r="M23" s="83">
        <v>0</v>
      </c>
      <c r="N23" s="8">
        <v>0</v>
      </c>
      <c r="O23" s="6">
        <f t="shared" si="15"/>
        <v>0</v>
      </c>
      <c r="P23" s="23">
        <f t="shared" si="6"/>
        <v>0</v>
      </c>
      <c r="Q23" s="232"/>
      <c r="R23" s="8">
        <v>0</v>
      </c>
      <c r="S23" s="8">
        <v>0</v>
      </c>
      <c r="T23" s="27">
        <v>2.9</v>
      </c>
      <c r="U23" s="31">
        <f t="shared" si="13"/>
        <v>0</v>
      </c>
      <c r="V23" s="88">
        <f t="shared" si="16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>
        <v>0</v>
      </c>
      <c r="D24" s="8">
        <v>0</v>
      </c>
      <c r="E24" s="6">
        <f t="shared" si="1"/>
        <v>0</v>
      </c>
      <c r="F24" s="23">
        <f t="shared" si="2"/>
        <v>0</v>
      </c>
      <c r="G24" s="232"/>
      <c r="H24" s="8">
        <v>0</v>
      </c>
      <c r="I24" s="8">
        <v>0</v>
      </c>
      <c r="J24" s="27">
        <v>2.2999999999999998</v>
      </c>
      <c r="K24" s="31">
        <f t="shared" si="3"/>
        <v>0</v>
      </c>
      <c r="L24" s="32">
        <f t="shared" si="14"/>
        <v>0</v>
      </c>
      <c r="M24" s="83">
        <v>0</v>
      </c>
      <c r="N24" s="8">
        <v>0</v>
      </c>
      <c r="O24" s="6">
        <f t="shared" si="15"/>
        <v>0</v>
      </c>
      <c r="P24" s="23">
        <f t="shared" si="6"/>
        <v>0</v>
      </c>
      <c r="Q24" s="232"/>
      <c r="R24" s="8">
        <v>0</v>
      </c>
      <c r="S24" s="8">
        <v>0</v>
      </c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>
        <v>0</v>
      </c>
      <c r="D25" s="8">
        <v>0</v>
      </c>
      <c r="E25" s="6">
        <f t="shared" si="1"/>
        <v>0</v>
      </c>
      <c r="F25" s="23">
        <f t="shared" si="2"/>
        <v>0</v>
      </c>
      <c r="G25" s="232"/>
      <c r="H25" s="8">
        <v>0</v>
      </c>
      <c r="I25" s="8">
        <v>0</v>
      </c>
      <c r="J25" s="27">
        <v>2</v>
      </c>
      <c r="K25" s="31">
        <f t="shared" si="3"/>
        <v>0</v>
      </c>
      <c r="L25" s="32">
        <f t="shared" si="14"/>
        <v>0</v>
      </c>
      <c r="M25" s="83">
        <v>0</v>
      </c>
      <c r="N25" s="8">
        <v>0</v>
      </c>
      <c r="O25" s="6">
        <f t="shared" si="15"/>
        <v>0</v>
      </c>
      <c r="P25" s="23">
        <f t="shared" si="6"/>
        <v>0</v>
      </c>
      <c r="Q25" s="232"/>
      <c r="R25" s="8">
        <v>0</v>
      </c>
      <c r="S25" s="8">
        <v>0</v>
      </c>
      <c r="T25" s="27">
        <v>2</v>
      </c>
      <c r="U25" s="31">
        <f t="shared" si="13"/>
        <v>0</v>
      </c>
      <c r="V25" s="88">
        <f t="shared" si="16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>
        <v>0</v>
      </c>
      <c r="D26" s="8">
        <v>0</v>
      </c>
      <c r="E26" s="6">
        <f t="shared" si="1"/>
        <v>0</v>
      </c>
      <c r="F26" s="23">
        <f t="shared" si="2"/>
        <v>0</v>
      </c>
      <c r="G26" s="232"/>
      <c r="H26" s="8">
        <v>0</v>
      </c>
      <c r="I26" s="8">
        <v>0</v>
      </c>
      <c r="J26" s="27">
        <v>2.5</v>
      </c>
      <c r="K26" s="31">
        <f t="shared" si="3"/>
        <v>0</v>
      </c>
      <c r="L26" s="32">
        <f t="shared" si="14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83">
        <v>0</v>
      </c>
      <c r="N27" s="8">
        <v>0</v>
      </c>
      <c r="O27" s="6">
        <f>M27+N27</f>
        <v>0</v>
      </c>
      <c r="P27" s="23">
        <f>Q27+R27</f>
        <v>0</v>
      </c>
      <c r="Q27" s="232"/>
      <c r="R27" s="8">
        <v>0</v>
      </c>
      <c r="S27" s="8">
        <v>0</v>
      </c>
      <c r="T27" s="27">
        <v>2.5</v>
      </c>
      <c r="U27" s="31">
        <f>ROUND(S27*T27,0)</f>
        <v>0</v>
      </c>
      <c r="V27" s="88">
        <f>O27+P27+U27</f>
        <v>0</v>
      </c>
      <c r="W27" s="30">
        <f t="shared" ref="W27:AC27" si="17">C27+M27</f>
        <v>0</v>
      </c>
      <c r="X27" s="31">
        <f t="shared" si="17"/>
        <v>0</v>
      </c>
      <c r="Y27" s="31">
        <f t="shared" si="17"/>
        <v>0</v>
      </c>
      <c r="Z27" s="31">
        <f t="shared" si="17"/>
        <v>0</v>
      </c>
      <c r="AA27" s="31">
        <f t="shared" si="17"/>
        <v>0</v>
      </c>
      <c r="AB27" s="31">
        <f t="shared" si="17"/>
        <v>0</v>
      </c>
      <c r="AC27" s="31">
        <f t="shared" si="17"/>
        <v>0</v>
      </c>
      <c r="AD27" s="31">
        <f>K27+U27</f>
        <v>0</v>
      </c>
      <c r="AE27" s="31">
        <f>L27+V27</f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>
        <v>0</v>
      </c>
      <c r="D28" s="8">
        <v>0</v>
      </c>
      <c r="E28" s="6">
        <f t="shared" si="1"/>
        <v>0</v>
      </c>
      <c r="F28" s="23">
        <f t="shared" si="2"/>
        <v>0</v>
      </c>
      <c r="G28" s="232"/>
      <c r="H28" s="8">
        <v>0</v>
      </c>
      <c r="I28" s="8">
        <v>0</v>
      </c>
      <c r="J28" s="29">
        <v>4.0999999999999996</v>
      </c>
      <c r="K28" s="31">
        <f t="shared" si="3"/>
        <v>0</v>
      </c>
      <c r="L28" s="32">
        <f t="shared" si="14"/>
        <v>0</v>
      </c>
      <c r="M28" s="83">
        <v>0</v>
      </c>
      <c r="N28" s="8">
        <v>0</v>
      </c>
      <c r="O28" s="6">
        <f t="shared" si="15"/>
        <v>0</v>
      </c>
      <c r="P28" s="23">
        <f t="shared" si="6"/>
        <v>0</v>
      </c>
      <c r="Q28" s="232"/>
      <c r="R28" s="8">
        <v>0</v>
      </c>
      <c r="S28" s="8">
        <v>0</v>
      </c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>
        <v>0</v>
      </c>
      <c r="D29" s="8">
        <v>0</v>
      </c>
      <c r="E29" s="6">
        <f>C29+D29</f>
        <v>0</v>
      </c>
      <c r="F29" s="23">
        <f>G29+H29</f>
        <v>0</v>
      </c>
      <c r="G29" s="232"/>
      <c r="H29" s="8">
        <v>0</v>
      </c>
      <c r="I29" s="8">
        <v>0</v>
      </c>
      <c r="J29" s="29">
        <v>4.0999999999999996</v>
      </c>
      <c r="K29" s="31">
        <f>ROUND(I29*J29,0)</f>
        <v>0</v>
      </c>
      <c r="L29" s="32">
        <f>E29+F29+K29</f>
        <v>0</v>
      </c>
      <c r="M29" s="83">
        <v>0</v>
      </c>
      <c r="N29" s="8">
        <v>0</v>
      </c>
      <c r="O29" s="6">
        <f>M29+N29</f>
        <v>0</v>
      </c>
      <c r="P29" s="23">
        <f>Q29+R29</f>
        <v>0</v>
      </c>
      <c r="Q29" s="232"/>
      <c r="R29" s="8">
        <v>0</v>
      </c>
      <c r="S29" s="8">
        <v>0</v>
      </c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8">C29+M29</f>
        <v>0</v>
      </c>
      <c r="X29" s="31">
        <f t="shared" si="18"/>
        <v>0</v>
      </c>
      <c r="Y29" s="31">
        <f t="shared" si="18"/>
        <v>0</v>
      </c>
      <c r="Z29" s="31">
        <f t="shared" si="18"/>
        <v>0</v>
      </c>
      <c r="AA29" s="31">
        <f t="shared" si="18"/>
        <v>0</v>
      </c>
      <c r="AB29" s="31">
        <f t="shared" si="18"/>
        <v>0</v>
      </c>
      <c r="AC29" s="31">
        <f t="shared" si="18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>
      <c r="A30" s="123">
        <v>65</v>
      </c>
      <c r="B30" s="56" t="s">
        <v>29</v>
      </c>
      <c r="C30" s="83">
        <v>0</v>
      </c>
      <c r="D30" s="8">
        <v>0</v>
      </c>
      <c r="E30" s="6">
        <f t="shared" si="1"/>
        <v>0</v>
      </c>
      <c r="F30" s="23">
        <f t="shared" si="2"/>
        <v>0</v>
      </c>
      <c r="G30" s="232"/>
      <c r="H30" s="8">
        <v>0</v>
      </c>
      <c r="I30" s="8">
        <v>0</v>
      </c>
      <c r="J30" s="29">
        <v>3.8</v>
      </c>
      <c r="K30" s="31">
        <f t="shared" si="3"/>
        <v>0</v>
      </c>
      <c r="L30" s="32">
        <f t="shared" si="14"/>
        <v>0</v>
      </c>
      <c r="M30" s="83">
        <v>0</v>
      </c>
      <c r="N30" s="8">
        <v>0</v>
      </c>
      <c r="O30" s="6">
        <f t="shared" si="15"/>
        <v>0</v>
      </c>
      <c r="P30" s="23">
        <f t="shared" si="6"/>
        <v>0</v>
      </c>
      <c r="Q30" s="232"/>
      <c r="R30" s="8">
        <v>0</v>
      </c>
      <c r="S30" s="8">
        <v>0</v>
      </c>
      <c r="T30" s="29">
        <v>3.8</v>
      </c>
      <c r="U30" s="31">
        <f t="shared" si="13"/>
        <v>0</v>
      </c>
      <c r="V30" s="88">
        <f t="shared" si="16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4"/>
        <v>0</v>
      </c>
      <c r="M31" s="83">
        <v>0</v>
      </c>
      <c r="N31" s="8">
        <v>0</v>
      </c>
      <c r="O31" s="74">
        <f t="shared" si="15"/>
        <v>0</v>
      </c>
      <c r="P31" s="23">
        <f t="shared" si="6"/>
        <v>0</v>
      </c>
      <c r="Q31" s="8">
        <f>Q32+Q33</f>
        <v>0</v>
      </c>
      <c r="R31" s="8">
        <v>0</v>
      </c>
      <c r="S31" s="8"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8">
        <v>0</v>
      </c>
      <c r="I32" s="8">
        <v>0</v>
      </c>
      <c r="J32" s="27">
        <v>2.8</v>
      </c>
      <c r="K32" s="31">
        <v>0</v>
      </c>
      <c r="L32" s="32">
        <v>0</v>
      </c>
      <c r="M32" s="83">
        <v>0</v>
      </c>
      <c r="N32" s="8">
        <v>0</v>
      </c>
      <c r="O32" s="74">
        <f t="shared" si="15"/>
        <v>0</v>
      </c>
      <c r="P32" s="23">
        <f t="shared" si="6"/>
        <v>0</v>
      </c>
      <c r="Q32" s="234"/>
      <c r="R32" s="8">
        <v>0</v>
      </c>
      <c r="S32" s="8">
        <v>0</v>
      </c>
      <c r="T32" s="27">
        <v>2.8</v>
      </c>
      <c r="U32" s="31">
        <f>ROUND(S32*T32,0)</f>
        <v>0</v>
      </c>
      <c r="V32" s="88">
        <f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8">
        <v>0</v>
      </c>
      <c r="I33" s="8">
        <v>0</v>
      </c>
      <c r="J33" s="27">
        <v>2.8</v>
      </c>
      <c r="K33" s="31">
        <v>0</v>
      </c>
      <c r="L33" s="32">
        <v>0</v>
      </c>
      <c r="M33" s="83">
        <v>0</v>
      </c>
      <c r="N33" s="8">
        <v>0</v>
      </c>
      <c r="O33" s="74">
        <f t="shared" si="15"/>
        <v>0</v>
      </c>
      <c r="P33" s="23">
        <f t="shared" si="6"/>
        <v>0</v>
      </c>
      <c r="Q33" s="234"/>
      <c r="R33" s="8">
        <v>0</v>
      </c>
      <c r="S33" s="8">
        <v>0</v>
      </c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5">
        <v>75</v>
      </c>
      <c r="B34" s="56" t="s">
        <v>33</v>
      </c>
      <c r="C34" s="83">
        <v>0</v>
      </c>
      <c r="D34" s="8">
        <v>0</v>
      </c>
      <c r="E34" s="6">
        <f t="shared" si="1"/>
        <v>0</v>
      </c>
      <c r="F34" s="23">
        <f t="shared" si="2"/>
        <v>0</v>
      </c>
      <c r="G34" s="232"/>
      <c r="H34" s="8">
        <v>0</v>
      </c>
      <c r="I34" s="8">
        <v>0</v>
      </c>
      <c r="J34" s="27">
        <v>2.5</v>
      </c>
      <c r="K34" s="31">
        <f t="shared" si="3"/>
        <v>0</v>
      </c>
      <c r="L34" s="32">
        <f t="shared" si="14"/>
        <v>0</v>
      </c>
      <c r="M34" s="83">
        <v>0</v>
      </c>
      <c r="N34" s="8">
        <v>0</v>
      </c>
      <c r="O34" s="6">
        <f t="shared" si="15"/>
        <v>0</v>
      </c>
      <c r="P34" s="23">
        <f t="shared" si="6"/>
        <v>0</v>
      </c>
      <c r="Q34" s="232"/>
      <c r="R34" s="8">
        <v>0</v>
      </c>
      <c r="S34" s="8">
        <v>0</v>
      </c>
      <c r="T34" s="27">
        <v>2.5</v>
      </c>
      <c r="U34" s="31">
        <f>ROUND(S34*T34,0)</f>
        <v>0</v>
      </c>
      <c r="V34" s="88">
        <f>O34+P34+U34</f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5">
        <v>77</v>
      </c>
      <c r="B35" s="56" t="s">
        <v>34</v>
      </c>
      <c r="C35" s="83">
        <v>0</v>
      </c>
      <c r="D35" s="8">
        <v>0</v>
      </c>
      <c r="E35" s="6">
        <f t="shared" si="1"/>
        <v>0</v>
      </c>
      <c r="F35" s="23">
        <f t="shared" si="2"/>
        <v>0</v>
      </c>
      <c r="G35" s="232"/>
      <c r="H35" s="8">
        <v>0</v>
      </c>
      <c r="I35" s="8">
        <v>0</v>
      </c>
      <c r="J35" s="27">
        <v>2.2000000000000002</v>
      </c>
      <c r="K35" s="31">
        <f t="shared" si="3"/>
        <v>0</v>
      </c>
      <c r="L35" s="32">
        <f t="shared" si="14"/>
        <v>0</v>
      </c>
      <c r="M35" s="83">
        <v>0</v>
      </c>
      <c r="N35" s="8">
        <v>0</v>
      </c>
      <c r="O35" s="6">
        <f t="shared" si="15"/>
        <v>0</v>
      </c>
      <c r="P35" s="23">
        <f t="shared" si="6"/>
        <v>0</v>
      </c>
      <c r="Q35" s="232"/>
      <c r="R35" s="8">
        <v>0</v>
      </c>
      <c r="S35" s="8">
        <v>0</v>
      </c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>
        <v>0</v>
      </c>
      <c r="D36" s="8">
        <v>0</v>
      </c>
      <c r="E36" s="6">
        <f t="shared" si="1"/>
        <v>0</v>
      </c>
      <c r="F36" s="23">
        <f t="shared" si="2"/>
        <v>0</v>
      </c>
      <c r="G36" s="232"/>
      <c r="H36" s="8">
        <v>0</v>
      </c>
      <c r="I36" s="8">
        <v>0</v>
      </c>
      <c r="J36" s="27">
        <v>2.1</v>
      </c>
      <c r="K36" s="31">
        <f t="shared" si="3"/>
        <v>0</v>
      </c>
      <c r="L36" s="32">
        <f t="shared" si="14"/>
        <v>0</v>
      </c>
      <c r="M36" s="83">
        <v>0</v>
      </c>
      <c r="N36" s="8">
        <v>0</v>
      </c>
      <c r="O36" s="6">
        <f t="shared" si="15"/>
        <v>0</v>
      </c>
      <c r="P36" s="23">
        <f t="shared" si="6"/>
        <v>0</v>
      </c>
      <c r="Q36" s="232"/>
      <c r="R36" s="8">
        <v>0</v>
      </c>
      <c r="S36" s="8">
        <v>0</v>
      </c>
      <c r="T36" s="27">
        <v>2.1</v>
      </c>
      <c r="U36" s="31">
        <f t="shared" ref="U36:U42" si="19">ROUND(S36*T36,0)</f>
        <v>0</v>
      </c>
      <c r="V36" s="88">
        <f t="shared" ref="V36:V42" si="20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>
        <v>0</v>
      </c>
      <c r="D37" s="8">
        <v>0</v>
      </c>
      <c r="E37" s="6">
        <f t="shared" si="1"/>
        <v>0</v>
      </c>
      <c r="F37" s="23">
        <f t="shared" si="2"/>
        <v>0</v>
      </c>
      <c r="G37" s="232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4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9"/>
        <v>0</v>
      </c>
      <c r="V37" s="88">
        <f t="shared" si="20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83">
        <v>0</v>
      </c>
      <c r="N38" s="8">
        <v>0</v>
      </c>
      <c r="O38" s="6">
        <f>M38+N38</f>
        <v>0</v>
      </c>
      <c r="P38" s="23">
        <f>Q38+R38</f>
        <v>0</v>
      </c>
      <c r="Q38" s="232"/>
      <c r="R38" s="8">
        <v>0</v>
      </c>
      <c r="S38" s="8">
        <v>0</v>
      </c>
      <c r="T38" s="27">
        <v>2</v>
      </c>
      <c r="U38" s="31">
        <f>ROUND(S38*T38,0)</f>
        <v>0</v>
      </c>
      <c r="V38" s="88">
        <f>O38+P38+U38</f>
        <v>0</v>
      </c>
      <c r="W38" s="30">
        <f t="shared" ref="W38:AC38" si="21">C38+M38</f>
        <v>0</v>
      </c>
      <c r="X38" s="31">
        <f t="shared" si="21"/>
        <v>0</v>
      </c>
      <c r="Y38" s="31">
        <f t="shared" si="21"/>
        <v>0</v>
      </c>
      <c r="Z38" s="31">
        <f t="shared" si="21"/>
        <v>0</v>
      </c>
      <c r="AA38" s="31">
        <f t="shared" si="21"/>
        <v>0</v>
      </c>
      <c r="AB38" s="31">
        <f t="shared" si="21"/>
        <v>0</v>
      </c>
      <c r="AC38" s="31">
        <f t="shared" si="21"/>
        <v>0</v>
      </c>
      <c r="AD38" s="31">
        <f>K38+U38</f>
        <v>0</v>
      </c>
      <c r="AE38" s="31">
        <f>L38+V38</f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>
        <v>0</v>
      </c>
      <c r="D39" s="8"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v>0</v>
      </c>
      <c r="I39" s="8"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5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9"/>
        <v>0</v>
      </c>
      <c r="V39" s="88">
        <f t="shared" si="20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5">
        <v>97</v>
      </c>
      <c r="B40" s="80" t="s">
        <v>38</v>
      </c>
      <c r="C40" s="83">
        <v>0</v>
      </c>
      <c r="D40" s="8">
        <v>0</v>
      </c>
      <c r="E40" s="6">
        <f t="shared" si="1"/>
        <v>0</v>
      </c>
      <c r="F40" s="23">
        <f t="shared" si="2"/>
        <v>0</v>
      </c>
      <c r="G40" s="232"/>
      <c r="H40" s="8">
        <v>0</v>
      </c>
      <c r="I40" s="8">
        <v>0</v>
      </c>
      <c r="J40" s="27">
        <v>2.7</v>
      </c>
      <c r="K40" s="31">
        <f>ROUND(I40*J40,0)</f>
        <v>0</v>
      </c>
      <c r="L40" s="32">
        <f t="shared" si="14"/>
        <v>0</v>
      </c>
      <c r="M40" s="83">
        <v>0</v>
      </c>
      <c r="N40" s="8">
        <v>0</v>
      </c>
      <c r="O40" s="74">
        <f t="shared" si="15"/>
        <v>0</v>
      </c>
      <c r="P40" s="23">
        <f t="shared" si="6"/>
        <v>0</v>
      </c>
      <c r="Q40" s="31">
        <v>0</v>
      </c>
      <c r="R40" s="8">
        <v>0</v>
      </c>
      <c r="S40" s="8">
        <v>0</v>
      </c>
      <c r="T40" s="27">
        <v>2.7</v>
      </c>
      <c r="U40" s="31">
        <f t="shared" si="19"/>
        <v>0</v>
      </c>
      <c r="V40" s="88">
        <f t="shared" si="20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5">
        <v>97</v>
      </c>
      <c r="B41" s="80" t="s">
        <v>39</v>
      </c>
      <c r="C41" s="83">
        <v>0</v>
      </c>
      <c r="D41" s="8">
        <v>0</v>
      </c>
      <c r="E41" s="6">
        <f t="shared" si="1"/>
        <v>0</v>
      </c>
      <c r="F41" s="23">
        <f t="shared" si="2"/>
        <v>0</v>
      </c>
      <c r="G41" s="232"/>
      <c r="H41" s="8">
        <v>0</v>
      </c>
      <c r="I41" s="8">
        <v>0</v>
      </c>
      <c r="J41" s="27">
        <v>2.7</v>
      </c>
      <c r="K41" s="31">
        <f t="shared" si="3"/>
        <v>0</v>
      </c>
      <c r="L41" s="32">
        <f t="shared" si="14"/>
        <v>0</v>
      </c>
      <c r="M41" s="83">
        <v>0</v>
      </c>
      <c r="N41" s="8">
        <v>0</v>
      </c>
      <c r="O41" s="74">
        <f t="shared" si="15"/>
        <v>0</v>
      </c>
      <c r="P41" s="23">
        <f t="shared" si="6"/>
        <v>0</v>
      </c>
      <c r="Q41" s="31">
        <v>0</v>
      </c>
      <c r="R41" s="8">
        <v>0</v>
      </c>
      <c r="S41" s="8">
        <v>0</v>
      </c>
      <c r="T41" s="27">
        <v>2.7</v>
      </c>
      <c r="U41" s="31">
        <f t="shared" si="19"/>
        <v>0</v>
      </c>
      <c r="V41" s="88">
        <f t="shared" si="20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5">
        <v>99</v>
      </c>
      <c r="B42" s="78" t="s">
        <v>40</v>
      </c>
      <c r="C42" s="83">
        <v>0</v>
      </c>
      <c r="D42" s="8">
        <v>0</v>
      </c>
      <c r="E42" s="6">
        <f t="shared" si="1"/>
        <v>0</v>
      </c>
      <c r="F42" s="23">
        <f t="shared" si="2"/>
        <v>0</v>
      </c>
      <c r="G42" s="232"/>
      <c r="H42" s="8">
        <v>0</v>
      </c>
      <c r="I42" s="8">
        <v>0</v>
      </c>
      <c r="J42" s="27">
        <v>2</v>
      </c>
      <c r="K42" s="31">
        <f t="shared" si="3"/>
        <v>0</v>
      </c>
      <c r="L42" s="32">
        <f t="shared" si="14"/>
        <v>0</v>
      </c>
      <c r="M42" s="83">
        <v>0</v>
      </c>
      <c r="N42" s="8">
        <v>0</v>
      </c>
      <c r="O42" s="6">
        <f t="shared" si="15"/>
        <v>0</v>
      </c>
      <c r="P42" s="23">
        <f t="shared" si="6"/>
        <v>0</v>
      </c>
      <c r="Q42" s="232"/>
      <c r="R42" s="8">
        <v>0</v>
      </c>
      <c r="S42" s="8">
        <v>0</v>
      </c>
      <c r="T42" s="27">
        <v>2</v>
      </c>
      <c r="U42" s="31">
        <f t="shared" si="19"/>
        <v>0</v>
      </c>
      <c r="V42" s="88">
        <f t="shared" si="20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>
        <v>0</v>
      </c>
      <c r="D43" s="8">
        <v>0</v>
      </c>
      <c r="E43" s="6">
        <f t="shared" si="1"/>
        <v>0</v>
      </c>
      <c r="F43" s="23">
        <f t="shared" si="2"/>
        <v>0</v>
      </c>
      <c r="G43" s="232"/>
      <c r="H43" s="8">
        <v>0</v>
      </c>
      <c r="I43" s="8">
        <v>0</v>
      </c>
      <c r="J43" s="27">
        <v>2.9</v>
      </c>
      <c r="K43" s="31">
        <f t="shared" si="3"/>
        <v>0</v>
      </c>
      <c r="L43" s="32">
        <f t="shared" si="14"/>
        <v>0</v>
      </c>
      <c r="M43" s="83">
        <v>0</v>
      </c>
      <c r="N43" s="8">
        <v>0</v>
      </c>
      <c r="O43" s="6">
        <f t="shared" si="15"/>
        <v>0</v>
      </c>
      <c r="P43" s="23">
        <f t="shared" si="6"/>
        <v>0</v>
      </c>
      <c r="Q43" s="232"/>
      <c r="R43" s="8">
        <v>0</v>
      </c>
      <c r="S43" s="8">
        <v>0</v>
      </c>
      <c r="T43" s="27">
        <v>2.9</v>
      </c>
      <c r="U43" s="31">
        <f t="shared" ref="U43:U50" si="22">ROUND(S43*T43,0)</f>
        <v>0</v>
      </c>
      <c r="V43" s="88">
        <f t="shared" ref="V43:V50" si="23">O43+P43+U43</f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>
        <v>0</v>
      </c>
      <c r="D44" s="8">
        <v>0</v>
      </c>
      <c r="E44" s="6">
        <f t="shared" si="1"/>
        <v>0</v>
      </c>
      <c r="F44" s="23">
        <f t="shared" si="2"/>
        <v>0</v>
      </c>
      <c r="G44" s="232"/>
      <c r="H44" s="8">
        <v>0</v>
      </c>
      <c r="I44" s="8">
        <v>0</v>
      </c>
      <c r="J44" s="27">
        <v>2.6</v>
      </c>
      <c r="K44" s="31">
        <f t="shared" si="3"/>
        <v>0</v>
      </c>
      <c r="L44" s="32">
        <f t="shared" si="14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2"/>
        <v>0</v>
      </c>
      <c r="V44" s="88">
        <f t="shared" si="23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83">
        <v>0</v>
      </c>
      <c r="N45" s="8">
        <v>0</v>
      </c>
      <c r="O45" s="6">
        <f>M45+N45</f>
        <v>0</v>
      </c>
      <c r="P45" s="23">
        <f>Q45+R45</f>
        <v>0</v>
      </c>
      <c r="Q45" s="232"/>
      <c r="R45" s="8">
        <v>0</v>
      </c>
      <c r="S45" s="8">
        <v>0</v>
      </c>
      <c r="T45" s="27">
        <v>2.6</v>
      </c>
      <c r="U45" s="31">
        <f>ROUND(S45*T45,0)</f>
        <v>0</v>
      </c>
      <c r="V45" s="88">
        <f>O45+P45+U45</f>
        <v>0</v>
      </c>
      <c r="W45" s="30">
        <f t="shared" ref="W45:AC45" si="24">C45+M45</f>
        <v>0</v>
      </c>
      <c r="X45" s="31">
        <f t="shared" si="24"/>
        <v>0</v>
      </c>
      <c r="Y45" s="31">
        <f t="shared" si="24"/>
        <v>0</v>
      </c>
      <c r="Z45" s="31">
        <f t="shared" si="24"/>
        <v>0</v>
      </c>
      <c r="AA45" s="31">
        <f t="shared" si="24"/>
        <v>0</v>
      </c>
      <c r="AB45" s="31">
        <f t="shared" si="24"/>
        <v>0</v>
      </c>
      <c r="AC45" s="31">
        <f t="shared" si="24"/>
        <v>0</v>
      </c>
      <c r="AD45" s="31">
        <f>K45+U45</f>
        <v>0</v>
      </c>
      <c r="AE45" s="31">
        <f>L45+V45</f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>
        <v>0</v>
      </c>
      <c r="D46" s="8">
        <v>0</v>
      </c>
      <c r="E46" s="6">
        <f t="shared" si="1"/>
        <v>0</v>
      </c>
      <c r="F46" s="23">
        <f t="shared" si="2"/>
        <v>0</v>
      </c>
      <c r="G46" s="232"/>
      <c r="H46" s="8">
        <v>0</v>
      </c>
      <c r="I46" s="8">
        <v>0</v>
      </c>
      <c r="J46" s="27">
        <v>3</v>
      </c>
      <c r="K46" s="31">
        <f t="shared" si="3"/>
        <v>0</v>
      </c>
      <c r="L46" s="32">
        <f t="shared" si="14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2"/>
        <v>0</v>
      </c>
      <c r="V46" s="88">
        <f t="shared" si="23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83">
        <v>0</v>
      </c>
      <c r="N47" s="8">
        <v>0</v>
      </c>
      <c r="O47" s="6">
        <f>M47+N47</f>
        <v>0</v>
      </c>
      <c r="P47" s="23">
        <f>Q47+R47</f>
        <v>0</v>
      </c>
      <c r="Q47" s="232"/>
      <c r="R47" s="8">
        <v>0</v>
      </c>
      <c r="S47" s="8">
        <v>0</v>
      </c>
      <c r="T47" s="27">
        <v>3</v>
      </c>
      <c r="U47" s="31">
        <f>ROUND(S47*T47,0)</f>
        <v>0</v>
      </c>
      <c r="V47" s="88">
        <f>O47+P47+U47</f>
        <v>0</v>
      </c>
      <c r="W47" s="30">
        <f t="shared" ref="W47:AC47" si="25">C47+M47</f>
        <v>0</v>
      </c>
      <c r="X47" s="31">
        <f t="shared" si="25"/>
        <v>0</v>
      </c>
      <c r="Y47" s="31">
        <f t="shared" si="25"/>
        <v>0</v>
      </c>
      <c r="Z47" s="31">
        <f t="shared" si="25"/>
        <v>0</v>
      </c>
      <c r="AA47" s="31">
        <f t="shared" si="25"/>
        <v>0</v>
      </c>
      <c r="AB47" s="31">
        <f t="shared" si="25"/>
        <v>0</v>
      </c>
      <c r="AC47" s="31">
        <f t="shared" si="25"/>
        <v>0</v>
      </c>
      <c r="AD47" s="31">
        <f>K47+U47</f>
        <v>0</v>
      </c>
      <c r="AE47" s="31">
        <f>L47+V47</f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>
        <v>0</v>
      </c>
      <c r="D48" s="8">
        <v>0</v>
      </c>
      <c r="E48" s="6">
        <f t="shared" si="1"/>
        <v>0</v>
      </c>
      <c r="F48" s="23">
        <f t="shared" si="2"/>
        <v>0</v>
      </c>
      <c r="G48" s="232"/>
      <c r="H48" s="8">
        <v>0</v>
      </c>
      <c r="I48" s="8">
        <v>0</v>
      </c>
      <c r="J48" s="27">
        <v>2</v>
      </c>
      <c r="K48" s="31">
        <f t="shared" si="3"/>
        <v>0</v>
      </c>
      <c r="L48" s="32">
        <f t="shared" si="14"/>
        <v>0</v>
      </c>
      <c r="M48" s="83">
        <v>0</v>
      </c>
      <c r="N48" s="8">
        <v>0</v>
      </c>
      <c r="O48" s="6">
        <f t="shared" si="15"/>
        <v>0</v>
      </c>
      <c r="P48" s="23">
        <f t="shared" si="6"/>
        <v>0</v>
      </c>
      <c r="Q48" s="232"/>
      <c r="R48" s="8">
        <v>0</v>
      </c>
      <c r="S48" s="8">
        <v>0</v>
      </c>
      <c r="T48" s="27">
        <v>2</v>
      </c>
      <c r="U48" s="31">
        <f t="shared" si="22"/>
        <v>0</v>
      </c>
      <c r="V48" s="88">
        <f t="shared" si="23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>
        <v>0</v>
      </c>
      <c r="D49" s="8">
        <v>0</v>
      </c>
      <c r="E49" s="6">
        <f>C49+D49</f>
        <v>0</v>
      </c>
      <c r="F49" s="23">
        <f>G49+H49</f>
        <v>0</v>
      </c>
      <c r="G49" s="232"/>
      <c r="H49" s="8">
        <v>0</v>
      </c>
      <c r="I49" s="8">
        <v>0</v>
      </c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6">C49+M49</f>
        <v>0</v>
      </c>
      <c r="X49" s="31">
        <f t="shared" si="26"/>
        <v>0</v>
      </c>
      <c r="Y49" s="31">
        <f t="shared" si="26"/>
        <v>0</v>
      </c>
      <c r="Z49" s="31">
        <f t="shared" si="26"/>
        <v>0</v>
      </c>
      <c r="AA49" s="31">
        <f t="shared" si="26"/>
        <v>0</v>
      </c>
      <c r="AB49" s="31">
        <f t="shared" si="26"/>
        <v>0</v>
      </c>
      <c r="AC49" s="31">
        <f t="shared" si="26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>
        <v>0</v>
      </c>
      <c r="D50" s="8">
        <v>0</v>
      </c>
      <c r="E50" s="6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4"/>
        <v>0</v>
      </c>
      <c r="M50" s="83">
        <v>0</v>
      </c>
      <c r="N50" s="8">
        <v>0</v>
      </c>
      <c r="O50" s="6">
        <f t="shared" si="15"/>
        <v>0</v>
      </c>
      <c r="P50" s="23">
        <f t="shared" si="6"/>
        <v>0</v>
      </c>
      <c r="Q50" s="232"/>
      <c r="R50" s="8">
        <v>0</v>
      </c>
      <c r="S50" s="8">
        <v>0</v>
      </c>
      <c r="T50" s="27">
        <v>2.5</v>
      </c>
      <c r="U50" s="31">
        <f t="shared" si="22"/>
        <v>0</v>
      </c>
      <c r="V50" s="88">
        <f t="shared" si="23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3">
        <v>0</v>
      </c>
      <c r="D51" s="8"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8">
        <v>0</v>
      </c>
      <c r="I51" s="8">
        <v>0</v>
      </c>
      <c r="J51" s="27">
        <v>2</v>
      </c>
      <c r="K51" s="68">
        <f>SUM(K52:K53)</f>
        <v>0</v>
      </c>
      <c r="L51" s="86">
        <f>SUM(L52:L53)</f>
        <v>0</v>
      </c>
      <c r="M51" s="83">
        <v>0</v>
      </c>
      <c r="N51" s="8">
        <v>0</v>
      </c>
      <c r="O51" s="6">
        <f t="shared" si="15"/>
        <v>0</v>
      </c>
      <c r="P51" s="23">
        <f t="shared" si="6"/>
        <v>0</v>
      </c>
      <c r="Q51" s="68">
        <f>SUM(Q52:Q53)</f>
        <v>0</v>
      </c>
      <c r="R51" s="8">
        <v>0</v>
      </c>
      <c r="S51" s="8"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83">
        <v>0</v>
      </c>
      <c r="D52" s="8">
        <v>0</v>
      </c>
      <c r="E52" s="6">
        <f t="shared" si="1"/>
        <v>0</v>
      </c>
      <c r="F52" s="23">
        <f t="shared" si="2"/>
        <v>0</v>
      </c>
      <c r="G52" s="232"/>
      <c r="H52" s="8">
        <v>0</v>
      </c>
      <c r="I52" s="8">
        <v>0</v>
      </c>
      <c r="J52" s="27">
        <v>2</v>
      </c>
      <c r="K52" s="31">
        <f>ROUND(I52*J52,0)</f>
        <v>0</v>
      </c>
      <c r="L52" s="32">
        <f t="shared" si="14"/>
        <v>0</v>
      </c>
      <c r="M52" s="83">
        <v>0</v>
      </c>
      <c r="N52" s="8">
        <v>0</v>
      </c>
      <c r="O52" s="6">
        <f t="shared" si="15"/>
        <v>0</v>
      </c>
      <c r="P52" s="23">
        <f t="shared" si="6"/>
        <v>0</v>
      </c>
      <c r="Q52" s="232"/>
      <c r="R52" s="8">
        <v>0</v>
      </c>
      <c r="S52" s="8">
        <v>0</v>
      </c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83">
        <v>0</v>
      </c>
      <c r="D53" s="8">
        <v>0</v>
      </c>
      <c r="E53" s="6">
        <f t="shared" si="1"/>
        <v>0</v>
      </c>
      <c r="F53" s="23">
        <f t="shared" si="2"/>
        <v>0</v>
      </c>
      <c r="G53" s="232"/>
      <c r="H53" s="8">
        <v>0</v>
      </c>
      <c r="I53" s="8">
        <v>0</v>
      </c>
      <c r="J53" s="27">
        <v>2</v>
      </c>
      <c r="K53" s="31">
        <f>ROUND(I53*J53,0)</f>
        <v>0</v>
      </c>
      <c r="L53" s="32">
        <f t="shared" si="14"/>
        <v>0</v>
      </c>
      <c r="M53" s="83">
        <v>0</v>
      </c>
      <c r="N53" s="8">
        <v>0</v>
      </c>
      <c r="O53" s="6">
        <f t="shared" si="15"/>
        <v>0</v>
      </c>
      <c r="P53" s="23">
        <f t="shared" si="6"/>
        <v>0</v>
      </c>
      <c r="Q53" s="232"/>
      <c r="R53" s="8">
        <v>0</v>
      </c>
      <c r="S53" s="8">
        <v>0</v>
      </c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8">
        <v>0</v>
      </c>
      <c r="I54" s="8">
        <v>0</v>
      </c>
      <c r="J54" s="27">
        <v>0</v>
      </c>
      <c r="K54" s="31">
        <f t="shared" si="3"/>
        <v>0</v>
      </c>
      <c r="L54" s="32">
        <f t="shared" si="14"/>
        <v>0</v>
      </c>
      <c r="M54" s="83">
        <v>0</v>
      </c>
      <c r="N54" s="8">
        <v>0</v>
      </c>
      <c r="O54" s="6">
        <f t="shared" si="15"/>
        <v>0</v>
      </c>
      <c r="P54" s="23">
        <f t="shared" si="6"/>
        <v>0</v>
      </c>
      <c r="Q54" s="31">
        <f>Q55+Q56</f>
        <v>0</v>
      </c>
      <c r="R54" s="8">
        <v>0</v>
      </c>
      <c r="S54" s="8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32"/>
      <c r="H55" s="8">
        <v>0</v>
      </c>
      <c r="I55" s="8">
        <v>0</v>
      </c>
      <c r="J55" s="27">
        <v>0</v>
      </c>
      <c r="K55" s="31">
        <f t="shared" si="3"/>
        <v>0</v>
      </c>
      <c r="L55" s="32">
        <f t="shared" si="14"/>
        <v>0</v>
      </c>
      <c r="M55" s="83">
        <v>0</v>
      </c>
      <c r="N55" s="8">
        <v>0</v>
      </c>
      <c r="O55" s="6">
        <f t="shared" si="15"/>
        <v>0</v>
      </c>
      <c r="P55" s="23">
        <f t="shared" si="6"/>
        <v>0</v>
      </c>
      <c r="Q55" s="232"/>
      <c r="R55" s="8">
        <v>0</v>
      </c>
      <c r="S55" s="8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33"/>
      <c r="H56" s="8">
        <v>0</v>
      </c>
      <c r="I56" s="8">
        <v>0</v>
      </c>
      <c r="J56" s="34">
        <v>0</v>
      </c>
      <c r="K56" s="62">
        <f t="shared" si="3"/>
        <v>0</v>
      </c>
      <c r="L56" s="95">
        <f t="shared" si="14"/>
        <v>0</v>
      </c>
      <c r="M56" s="83">
        <v>0</v>
      </c>
      <c r="N56" s="8">
        <v>0</v>
      </c>
      <c r="O56" s="94">
        <f t="shared" si="15"/>
        <v>0</v>
      </c>
      <c r="P56" s="35">
        <f t="shared" si="6"/>
        <v>0</v>
      </c>
      <c r="Q56" s="233"/>
      <c r="R56" s="8">
        <v>0</v>
      </c>
      <c r="S56" s="8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27">C10+C11+C12+C13+C14+C15+C16+C17+C18+C19+C20+C22+C23+C24+C25+C26+C28+C30+C31+C34+C35+C36+C37+C39+C42+C43+C44+C46+C48+C50+C51+C54+C38+C45+C49+C27+C21+C47+C29</f>
        <v>0</v>
      </c>
      <c r="D57" s="98">
        <f t="shared" si="27"/>
        <v>0</v>
      </c>
      <c r="E57" s="98">
        <f t="shared" si="27"/>
        <v>0</v>
      </c>
      <c r="F57" s="98">
        <f t="shared" si="27"/>
        <v>0</v>
      </c>
      <c r="G57" s="98">
        <f t="shared" si="27"/>
        <v>0</v>
      </c>
      <c r="H57" s="98">
        <f t="shared" si="27"/>
        <v>0</v>
      </c>
      <c r="I57" s="98">
        <f t="shared" si="27"/>
        <v>0</v>
      </c>
      <c r="J57" s="37" t="e">
        <f>ROUND(K57/I57,1)</f>
        <v>#DIV/0!</v>
      </c>
      <c r="K57" s="98">
        <f t="shared" ref="K57:S57" si="28">K10+K11+K12+K13+K14+K15+K16+K17+K18+K19+K20+K22+K23+K24+K25+K26+K28+K30+K31+K34+K35+K36+K37+K39+K42+K43+K44+K46+K48+K50+K51+K54+K38+K45+K49+K27+K21+K47+K29</f>
        <v>0</v>
      </c>
      <c r="L57" s="98">
        <f t="shared" si="28"/>
        <v>0</v>
      </c>
      <c r="M57" s="98">
        <f t="shared" si="28"/>
        <v>0</v>
      </c>
      <c r="N57" s="98">
        <f t="shared" si="28"/>
        <v>0</v>
      </c>
      <c r="O57" s="98">
        <f t="shared" si="28"/>
        <v>0</v>
      </c>
      <c r="P57" s="98">
        <f t="shared" si="28"/>
        <v>0</v>
      </c>
      <c r="Q57" s="98">
        <f t="shared" si="28"/>
        <v>0</v>
      </c>
      <c r="R57" s="98">
        <f t="shared" si="28"/>
        <v>0</v>
      </c>
      <c r="S57" s="98">
        <f t="shared" si="28"/>
        <v>0</v>
      </c>
      <c r="T57" s="37" t="e">
        <f>ROUND(U57/S57,1)</f>
        <v>#DIV/0!</v>
      </c>
      <c r="U57" s="98">
        <f t="shared" ref="U57:AG57" si="29">U10+U11+U12+U13+U14+U15+U16+U17+U18+U19+U20+U22+U23+U24+U25+U26+U28+U30+U31+U34+U35+U36+U37+U39+U42+U43+U44+U46+U48+U50+U51+U54+U38+U45+U49+U27+U21+U47+U29</f>
        <v>0</v>
      </c>
      <c r="V57" s="98">
        <f t="shared" si="29"/>
        <v>0</v>
      </c>
      <c r="W57" s="98">
        <f t="shared" si="29"/>
        <v>0</v>
      </c>
      <c r="X57" s="98">
        <f t="shared" si="29"/>
        <v>0</v>
      </c>
      <c r="Y57" s="98">
        <f t="shared" si="29"/>
        <v>0</v>
      </c>
      <c r="Z57" s="98">
        <f t="shared" si="29"/>
        <v>0</v>
      </c>
      <c r="AA57" s="98">
        <f t="shared" si="29"/>
        <v>0</v>
      </c>
      <c r="AB57" s="98">
        <f t="shared" si="29"/>
        <v>0</v>
      </c>
      <c r="AC57" s="98">
        <f t="shared" si="29"/>
        <v>0</v>
      </c>
      <c r="AD57" s="98">
        <f t="shared" si="29"/>
        <v>0</v>
      </c>
      <c r="AE57" s="98">
        <f t="shared" si="29"/>
        <v>0</v>
      </c>
      <c r="AF57" s="98">
        <f t="shared" si="29"/>
        <v>146164</v>
      </c>
      <c r="AG57" s="98">
        <f t="shared" si="29"/>
        <v>0</v>
      </c>
    </row>
  </sheetData>
  <sheetProtection password="CC5B" sheet="1" objects="1" scenarios="1"/>
  <mergeCells count="31">
    <mergeCell ref="A5:A8"/>
    <mergeCell ref="C1:R1"/>
    <mergeCell ref="C3:E3"/>
    <mergeCell ref="F3:T3"/>
    <mergeCell ref="B5:B8"/>
    <mergeCell ref="R4:T4"/>
    <mergeCell ref="I7:I8"/>
    <mergeCell ref="C5:L5"/>
    <mergeCell ref="M5:V5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AD7:AD8"/>
    <mergeCell ref="K7:K8"/>
    <mergeCell ref="S7:S8"/>
    <mergeCell ref="T7:T8"/>
    <mergeCell ref="U7:U8"/>
    <mergeCell ref="AC7:AC8"/>
  </mergeCells>
  <pageMargins left="0.15748031496062992" right="0.15748031496062992" top="0.15748031496062992" bottom="0.15748031496062992" header="0.15748031496062992" footer="0.15748031496062992"/>
  <pageSetup paperSize="9" scale="57" fitToWidth="2" pageOrder="overThenDown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0000"/>
  </sheetPr>
  <dimension ref="A1:AG58"/>
  <sheetViews>
    <sheetView view="pageBreakPreview" topLeftCell="B37" zoomScale="80" zoomScaleNormal="55" zoomScaleSheetLayoutView="80" workbookViewId="0">
      <selection activeCell="R54" sqref="R54"/>
    </sheetView>
  </sheetViews>
  <sheetFormatPr defaultRowHeight="15"/>
  <cols>
    <col min="1" max="1" width="12.42578125" style="121" bestFit="1" customWidth="1"/>
    <col min="2" max="2" width="41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 t="s">
        <v>695</v>
      </c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Q4" s="385" t="s">
        <v>175</v>
      </c>
      <c r="R4" s="385"/>
      <c r="S4" s="385"/>
      <c r="T4" s="385"/>
    </row>
    <row r="5" spans="1:33" s="17" customFormat="1" ht="20.25" customHeight="1" thickBot="1">
      <c r="A5" s="333" t="s">
        <v>218</v>
      </c>
      <c r="B5" s="338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39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39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40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238"/>
      <c r="D10" s="232"/>
      <c r="E10" s="6">
        <f>C10+D10</f>
        <v>0</v>
      </c>
      <c r="F10" s="23">
        <f>G10+H10</f>
        <v>0</v>
      </c>
      <c r="G10" s="232"/>
      <c r="H10" s="232"/>
      <c r="I10" s="232"/>
      <c r="J10" s="22">
        <v>3.8</v>
      </c>
      <c r="K10" s="23">
        <f>ROUND(I10*J10,0)</f>
        <v>0</v>
      </c>
      <c r="L10" s="24">
        <f>E10+F10+K10</f>
        <v>0</v>
      </c>
      <c r="M10" s="238"/>
      <c r="N10" s="232"/>
      <c r="O10" s="6">
        <f>M10+N10</f>
        <v>0</v>
      </c>
      <c r="P10" s="23">
        <f>Q10+R10</f>
        <v>951</v>
      </c>
      <c r="Q10" s="232"/>
      <c r="R10" s="232">
        <v>951</v>
      </c>
      <c r="S10" s="232">
        <v>1100</v>
      </c>
      <c r="T10" s="22">
        <v>3.8</v>
      </c>
      <c r="U10" s="23">
        <f>ROUND(S10*T10,0)</f>
        <v>4180</v>
      </c>
      <c r="V10" s="67">
        <f>O10+P10+U10</f>
        <v>5131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951</v>
      </c>
      <c r="AA10" s="23">
        <f t="shared" ref="AA10:AC56" si="0">G10+Q10</f>
        <v>0</v>
      </c>
      <c r="AB10" s="23">
        <f>H10+R10</f>
        <v>951</v>
      </c>
      <c r="AC10" s="23">
        <f>I10+S10</f>
        <v>1100</v>
      </c>
      <c r="AD10" s="23">
        <f>K10+U10</f>
        <v>4180</v>
      </c>
      <c r="AE10" s="23">
        <f>L10+V10</f>
        <v>5131</v>
      </c>
      <c r="AF10" s="26">
        <v>5282</v>
      </c>
      <c r="AG10" s="92">
        <f>IFERROR(ROUND(AE10/AF10,2),"")</f>
        <v>0.97</v>
      </c>
    </row>
    <row r="11" spans="1:33">
      <c r="A11" s="123">
        <v>4</v>
      </c>
      <c r="B11" s="56" t="s">
        <v>14</v>
      </c>
      <c r="C11" s="235"/>
      <c r="D11" s="234"/>
      <c r="E11" s="6">
        <f t="shared" ref="E11:E56" si="1">C11+D11</f>
        <v>0</v>
      </c>
      <c r="F11" s="23">
        <f t="shared" ref="F11:F56" si="2">G11+H11</f>
        <v>0</v>
      </c>
      <c r="G11" s="232"/>
      <c r="H11" s="232"/>
      <c r="I11" s="232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235"/>
      <c r="N11" s="234"/>
      <c r="O11" s="6">
        <f t="shared" ref="O11:O18" si="5">M11+N11</f>
        <v>0</v>
      </c>
      <c r="P11" s="23">
        <f t="shared" ref="P11:P56" si="6">Q11+R11</f>
        <v>4220</v>
      </c>
      <c r="Q11" s="232"/>
      <c r="R11" s="232">
        <v>4220</v>
      </c>
      <c r="S11" s="232">
        <v>1200</v>
      </c>
      <c r="T11" s="27">
        <v>2.6</v>
      </c>
      <c r="U11" s="31">
        <f t="shared" ref="U11:U17" si="7">ROUND(S11*T11,0)</f>
        <v>3120</v>
      </c>
      <c r="V11" s="88">
        <f t="shared" ref="V11:V19" si="8">O11+P11+U11</f>
        <v>7340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4220</v>
      </c>
      <c r="AA11" s="31">
        <f t="shared" si="0"/>
        <v>0</v>
      </c>
      <c r="AB11" s="31">
        <f t="shared" si="0"/>
        <v>4220</v>
      </c>
      <c r="AC11" s="31">
        <f t="shared" si="0"/>
        <v>1200</v>
      </c>
      <c r="AD11" s="31">
        <f t="shared" ref="AD11:AE56" si="10">K11+U11</f>
        <v>3120</v>
      </c>
      <c r="AE11" s="31">
        <f t="shared" si="10"/>
        <v>7340</v>
      </c>
      <c r="AF11" s="28">
        <v>3450</v>
      </c>
      <c r="AG11" s="91">
        <f t="shared" ref="AG11:AG54" si="11">IFERROR(ROUND(AE11/AF11,2),"")</f>
        <v>2.13</v>
      </c>
    </row>
    <row r="12" spans="1:33">
      <c r="A12" s="123">
        <v>58</v>
      </c>
      <c r="B12" s="57" t="s">
        <v>15</v>
      </c>
      <c r="C12" s="235"/>
      <c r="D12" s="234"/>
      <c r="E12" s="6">
        <f t="shared" si="1"/>
        <v>0</v>
      </c>
      <c r="F12" s="23">
        <f t="shared" si="2"/>
        <v>0</v>
      </c>
      <c r="G12" s="232"/>
      <c r="H12" s="232"/>
      <c r="I12" s="232"/>
      <c r="J12" s="27">
        <v>2.5</v>
      </c>
      <c r="K12" s="31">
        <f t="shared" si="3"/>
        <v>0</v>
      </c>
      <c r="L12" s="32">
        <f t="shared" si="4"/>
        <v>0</v>
      </c>
      <c r="M12" s="235"/>
      <c r="N12" s="234"/>
      <c r="O12" s="6">
        <f t="shared" si="5"/>
        <v>0</v>
      </c>
      <c r="P12" s="23">
        <f t="shared" si="6"/>
        <v>0</v>
      </c>
      <c r="Q12" s="232"/>
      <c r="R12" s="232"/>
      <c r="S12" s="232">
        <v>0</v>
      </c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235"/>
      <c r="D13" s="234"/>
      <c r="E13" s="6">
        <f t="shared" si="1"/>
        <v>0</v>
      </c>
      <c r="F13" s="23">
        <f t="shared" si="2"/>
        <v>0</v>
      </c>
      <c r="G13" s="232"/>
      <c r="H13" s="232"/>
      <c r="I13" s="232"/>
      <c r="J13" s="27">
        <v>2.2000000000000002</v>
      </c>
      <c r="K13" s="31">
        <f t="shared" si="3"/>
        <v>0</v>
      </c>
      <c r="L13" s="32">
        <f t="shared" si="4"/>
        <v>0</v>
      </c>
      <c r="M13" s="235"/>
      <c r="N13" s="234"/>
      <c r="O13" s="6">
        <f t="shared" si="5"/>
        <v>0</v>
      </c>
      <c r="P13" s="23">
        <f t="shared" si="6"/>
        <v>3652</v>
      </c>
      <c r="Q13" s="232"/>
      <c r="R13" s="232">
        <v>3652</v>
      </c>
      <c r="S13" s="232">
        <v>1000</v>
      </c>
      <c r="T13" s="27">
        <v>2.2000000000000002</v>
      </c>
      <c r="U13" s="31">
        <f t="shared" si="7"/>
        <v>2200</v>
      </c>
      <c r="V13" s="88">
        <f t="shared" si="8"/>
        <v>5852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3652</v>
      </c>
      <c r="AA13" s="31">
        <f t="shared" si="0"/>
        <v>0</v>
      </c>
      <c r="AB13" s="31">
        <f t="shared" si="0"/>
        <v>3652</v>
      </c>
      <c r="AC13" s="31">
        <f t="shared" si="0"/>
        <v>1000</v>
      </c>
      <c r="AD13" s="31">
        <f t="shared" si="10"/>
        <v>2200</v>
      </c>
      <c r="AE13" s="31">
        <f t="shared" si="10"/>
        <v>5852</v>
      </c>
      <c r="AF13" s="28">
        <v>4313</v>
      </c>
      <c r="AG13" s="91">
        <f t="shared" si="11"/>
        <v>1.36</v>
      </c>
    </row>
    <row r="14" spans="1:33">
      <c r="A14" s="123">
        <v>12</v>
      </c>
      <c r="B14" s="56" t="s">
        <v>17</v>
      </c>
      <c r="C14" s="235"/>
      <c r="D14" s="234"/>
      <c r="E14" s="6">
        <f t="shared" si="1"/>
        <v>0</v>
      </c>
      <c r="F14" s="23">
        <f t="shared" si="2"/>
        <v>0</v>
      </c>
      <c r="G14" s="232"/>
      <c r="H14" s="232"/>
      <c r="I14" s="232"/>
      <c r="J14" s="27">
        <v>2.1</v>
      </c>
      <c r="K14" s="31">
        <f t="shared" si="3"/>
        <v>0</v>
      </c>
      <c r="L14" s="32">
        <f t="shared" si="4"/>
        <v>0</v>
      </c>
      <c r="M14" s="235"/>
      <c r="N14" s="234"/>
      <c r="O14" s="6">
        <f t="shared" si="5"/>
        <v>0</v>
      </c>
      <c r="P14" s="23">
        <f t="shared" si="6"/>
        <v>1224</v>
      </c>
      <c r="Q14" s="232"/>
      <c r="R14" s="232">
        <v>1224</v>
      </c>
      <c r="S14" s="232">
        <v>100</v>
      </c>
      <c r="T14" s="27">
        <v>2.1</v>
      </c>
      <c r="U14" s="31">
        <f t="shared" si="7"/>
        <v>210</v>
      </c>
      <c r="V14" s="88">
        <f t="shared" si="8"/>
        <v>1434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1224</v>
      </c>
      <c r="AA14" s="31">
        <f t="shared" si="0"/>
        <v>0</v>
      </c>
      <c r="AB14" s="31">
        <f t="shared" si="0"/>
        <v>1224</v>
      </c>
      <c r="AC14" s="31">
        <f t="shared" si="0"/>
        <v>100</v>
      </c>
      <c r="AD14" s="31">
        <f t="shared" si="10"/>
        <v>210</v>
      </c>
      <c r="AE14" s="31">
        <f t="shared" si="10"/>
        <v>1434</v>
      </c>
      <c r="AF14" s="28">
        <v>3779</v>
      </c>
      <c r="AG14" s="91">
        <f t="shared" si="11"/>
        <v>0.38</v>
      </c>
    </row>
    <row r="15" spans="1:33">
      <c r="A15" s="123">
        <v>13</v>
      </c>
      <c r="B15" s="58" t="s">
        <v>18</v>
      </c>
      <c r="C15" s="235"/>
      <c r="D15" s="234"/>
      <c r="E15" s="6">
        <f t="shared" si="1"/>
        <v>0</v>
      </c>
      <c r="F15" s="23">
        <f t="shared" si="2"/>
        <v>0</v>
      </c>
      <c r="G15" s="232"/>
      <c r="H15" s="232"/>
      <c r="I15" s="232"/>
      <c r="J15" s="27">
        <v>2.1</v>
      </c>
      <c r="K15" s="31">
        <f t="shared" si="3"/>
        <v>0</v>
      </c>
      <c r="L15" s="32">
        <f t="shared" si="4"/>
        <v>0</v>
      </c>
      <c r="M15" s="235"/>
      <c r="N15" s="234"/>
      <c r="O15" s="6">
        <f t="shared" si="5"/>
        <v>0</v>
      </c>
      <c r="P15" s="23">
        <f t="shared" si="6"/>
        <v>507</v>
      </c>
      <c r="Q15" s="232"/>
      <c r="R15" s="232">
        <v>507</v>
      </c>
      <c r="S15" s="232">
        <v>100</v>
      </c>
      <c r="T15" s="27">
        <v>2.1</v>
      </c>
      <c r="U15" s="31">
        <f t="shared" si="7"/>
        <v>210</v>
      </c>
      <c r="V15" s="88">
        <f t="shared" si="8"/>
        <v>717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507</v>
      </c>
      <c r="AA15" s="31">
        <f t="shared" si="0"/>
        <v>0</v>
      </c>
      <c r="AB15" s="31">
        <f t="shared" si="0"/>
        <v>507</v>
      </c>
      <c r="AC15" s="31">
        <f t="shared" si="0"/>
        <v>100</v>
      </c>
      <c r="AD15" s="31">
        <f t="shared" si="10"/>
        <v>210</v>
      </c>
      <c r="AE15" s="31">
        <f t="shared" si="10"/>
        <v>717</v>
      </c>
      <c r="AF15" s="28"/>
      <c r="AG15" s="91"/>
    </row>
    <row r="16" spans="1:33">
      <c r="A16" s="123">
        <v>14</v>
      </c>
      <c r="B16" s="58" t="s">
        <v>215</v>
      </c>
      <c r="C16" s="235"/>
      <c r="D16" s="234"/>
      <c r="E16" s="6">
        <f>C16+D16</f>
        <v>0</v>
      </c>
      <c r="F16" s="23">
        <f>G16+H16</f>
        <v>0</v>
      </c>
      <c r="G16" s="232"/>
      <c r="H16" s="232"/>
      <c r="I16" s="232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 t="shared" si="6"/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235"/>
      <c r="D17" s="234"/>
      <c r="E17" s="6">
        <f t="shared" si="1"/>
        <v>0</v>
      </c>
      <c r="F17" s="23">
        <f t="shared" si="2"/>
        <v>0</v>
      </c>
      <c r="G17" s="232"/>
      <c r="H17" s="232"/>
      <c r="I17" s="232"/>
      <c r="J17" s="29">
        <v>4.2</v>
      </c>
      <c r="K17" s="31">
        <f t="shared" si="3"/>
        <v>0</v>
      </c>
      <c r="L17" s="32">
        <f t="shared" si="4"/>
        <v>0</v>
      </c>
      <c r="M17" s="235"/>
      <c r="N17" s="234"/>
      <c r="O17" s="6">
        <f t="shared" si="5"/>
        <v>0</v>
      </c>
      <c r="P17" s="23">
        <f t="shared" si="6"/>
        <v>0</v>
      </c>
      <c r="Q17" s="232"/>
      <c r="R17" s="232"/>
      <c r="S17" s="232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235"/>
      <c r="D18" s="234"/>
      <c r="E18" s="6">
        <f t="shared" si="1"/>
        <v>0</v>
      </c>
      <c r="F18" s="23">
        <f t="shared" si="2"/>
        <v>0</v>
      </c>
      <c r="G18" s="232"/>
      <c r="H18" s="232"/>
      <c r="I18" s="232"/>
      <c r="J18" s="27">
        <v>2</v>
      </c>
      <c r="K18" s="31">
        <f>ROUND(I18*J18,0)</f>
        <v>0</v>
      </c>
      <c r="L18" s="32">
        <f t="shared" si="4"/>
        <v>0</v>
      </c>
      <c r="M18" s="235"/>
      <c r="N18" s="234"/>
      <c r="O18" s="6">
        <f t="shared" si="5"/>
        <v>0</v>
      </c>
      <c r="P18" s="23">
        <f t="shared" si="6"/>
        <v>0</v>
      </c>
      <c r="Q18" s="232"/>
      <c r="R18" s="232"/>
      <c r="S18" s="232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235"/>
      <c r="D19" s="234"/>
      <c r="E19" s="6">
        <f>C19+D19</f>
        <v>0</v>
      </c>
      <c r="F19" s="23">
        <f t="shared" si="2"/>
        <v>0</v>
      </c>
      <c r="G19" s="232"/>
      <c r="H19" s="232"/>
      <c r="I19" s="232"/>
      <c r="J19" s="27">
        <v>2.4</v>
      </c>
      <c r="K19" s="31">
        <f t="shared" si="3"/>
        <v>0</v>
      </c>
      <c r="L19" s="32">
        <f t="shared" si="4"/>
        <v>0</v>
      </c>
      <c r="M19" s="235"/>
      <c r="N19" s="234"/>
      <c r="O19" s="6">
        <f>M19+N19</f>
        <v>0</v>
      </c>
      <c r="P19" s="23">
        <f t="shared" si="6"/>
        <v>0</v>
      </c>
      <c r="Q19" s="232"/>
      <c r="R19" s="232"/>
      <c r="S19" s="232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235"/>
      <c r="D20" s="234"/>
      <c r="E20" s="6">
        <f t="shared" si="1"/>
        <v>0</v>
      </c>
      <c r="F20" s="23">
        <f t="shared" si="2"/>
        <v>0</v>
      </c>
      <c r="G20" s="232"/>
      <c r="H20" s="232"/>
      <c r="I20" s="232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>M20+N20</f>
        <v>0</v>
      </c>
      <c r="P20" s="23">
        <f>Q20+R20</f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>
        <v>0</v>
      </c>
      <c r="D21" s="8">
        <v>0</v>
      </c>
      <c r="E21" s="74">
        <f>C21+D21</f>
        <v>0</v>
      </c>
      <c r="F21" s="23">
        <f>G21+H21</f>
        <v>0</v>
      </c>
      <c r="G21" s="8">
        <v>0</v>
      </c>
      <c r="H21" s="8">
        <v>0</v>
      </c>
      <c r="I21" s="8">
        <v>0</v>
      </c>
      <c r="J21" s="27">
        <v>3.1</v>
      </c>
      <c r="K21" s="31">
        <f>ROUND(I21*J21,0)</f>
        <v>0</v>
      </c>
      <c r="L21" s="32">
        <f>E21+F21+K21</f>
        <v>0</v>
      </c>
      <c r="M21" s="235"/>
      <c r="N21" s="234"/>
      <c r="O21" s="6">
        <f>M21+N21</f>
        <v>0</v>
      </c>
      <c r="P21" s="23">
        <f>Q21+R21</f>
        <v>1184</v>
      </c>
      <c r="Q21" s="232"/>
      <c r="R21" s="232">
        <v>1184</v>
      </c>
      <c r="S21" s="232">
        <v>600</v>
      </c>
      <c r="T21" s="27">
        <v>3.1</v>
      </c>
      <c r="U21" s="31">
        <f>ROUND(S21*T21,0)</f>
        <v>1860</v>
      </c>
      <c r="V21" s="88">
        <f>O21+P21+U21</f>
        <v>3044</v>
      </c>
      <c r="W21" s="30">
        <f t="shared" ref="W21:AC21" si="14">C21+M21</f>
        <v>0</v>
      </c>
      <c r="X21" s="31">
        <f t="shared" si="14"/>
        <v>0</v>
      </c>
      <c r="Y21" s="31">
        <f t="shared" si="14"/>
        <v>0</v>
      </c>
      <c r="Z21" s="31">
        <f t="shared" si="14"/>
        <v>1184</v>
      </c>
      <c r="AA21" s="31">
        <f t="shared" si="14"/>
        <v>0</v>
      </c>
      <c r="AB21" s="31">
        <f t="shared" si="14"/>
        <v>1184</v>
      </c>
      <c r="AC21" s="31">
        <f t="shared" si="14"/>
        <v>600</v>
      </c>
      <c r="AD21" s="31">
        <f>K21+U21</f>
        <v>1860</v>
      </c>
      <c r="AE21" s="31">
        <f>L21+V21</f>
        <v>3044</v>
      </c>
      <c r="AF21" s="28">
        <v>4470</v>
      </c>
      <c r="AG21" s="91">
        <f t="shared" si="11"/>
        <v>0.68</v>
      </c>
    </row>
    <row r="22" spans="1:33">
      <c r="A22" s="123">
        <v>30</v>
      </c>
      <c r="B22" s="56" t="s">
        <v>23</v>
      </c>
      <c r="C22" s="235"/>
      <c r="D22" s="234"/>
      <c r="E22" s="6">
        <f t="shared" si="1"/>
        <v>0</v>
      </c>
      <c r="F22" s="23">
        <f t="shared" si="2"/>
        <v>0</v>
      </c>
      <c r="G22" s="232"/>
      <c r="H22" s="232"/>
      <c r="I22" s="232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235"/>
      <c r="N22" s="234"/>
      <c r="O22" s="6">
        <f t="shared" ref="O22:O56" si="16">M22+N22</f>
        <v>0</v>
      </c>
      <c r="P22" s="23">
        <f t="shared" si="6"/>
        <v>0</v>
      </c>
      <c r="Q22" s="232"/>
      <c r="R22" s="232"/>
      <c r="S22" s="232"/>
      <c r="T22" s="27">
        <v>2.2000000000000002</v>
      </c>
      <c r="U22" s="31">
        <f t="shared" si="13"/>
        <v>0</v>
      </c>
      <c r="V22" s="88">
        <f t="shared" ref="V22:V30" si="17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235"/>
      <c r="D23" s="234"/>
      <c r="E23" s="6">
        <f t="shared" si="1"/>
        <v>0</v>
      </c>
      <c r="F23" s="23">
        <f t="shared" si="2"/>
        <v>0</v>
      </c>
      <c r="G23" s="232"/>
      <c r="H23" s="232"/>
      <c r="I23" s="232"/>
      <c r="J23" s="27">
        <v>2.9</v>
      </c>
      <c r="K23" s="31">
        <f t="shared" si="3"/>
        <v>0</v>
      </c>
      <c r="L23" s="32">
        <f t="shared" si="15"/>
        <v>0</v>
      </c>
      <c r="M23" s="235"/>
      <c r="N23" s="234"/>
      <c r="O23" s="6">
        <f t="shared" si="16"/>
        <v>0</v>
      </c>
      <c r="P23" s="23">
        <f t="shared" si="6"/>
        <v>8390</v>
      </c>
      <c r="Q23" s="232"/>
      <c r="R23" s="232">
        <v>8390</v>
      </c>
      <c r="S23" s="232">
        <v>1140</v>
      </c>
      <c r="T23" s="27">
        <v>2.9</v>
      </c>
      <c r="U23" s="31">
        <f t="shared" si="13"/>
        <v>3306</v>
      </c>
      <c r="V23" s="88">
        <f t="shared" si="17"/>
        <v>11696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8390</v>
      </c>
      <c r="AA23" s="31">
        <f t="shared" si="0"/>
        <v>0</v>
      </c>
      <c r="AB23" s="31">
        <f t="shared" si="0"/>
        <v>8390</v>
      </c>
      <c r="AC23" s="31">
        <f t="shared" si="0"/>
        <v>1140</v>
      </c>
      <c r="AD23" s="31">
        <f t="shared" si="10"/>
        <v>3306</v>
      </c>
      <c r="AE23" s="31">
        <f t="shared" si="10"/>
        <v>11696</v>
      </c>
      <c r="AF23" s="28">
        <v>4600</v>
      </c>
      <c r="AG23" s="91">
        <f t="shared" si="11"/>
        <v>2.54</v>
      </c>
    </row>
    <row r="24" spans="1:33">
      <c r="A24" s="123">
        <v>54</v>
      </c>
      <c r="B24" s="57" t="s">
        <v>25</v>
      </c>
      <c r="C24" s="235"/>
      <c r="D24" s="234"/>
      <c r="E24" s="6">
        <f t="shared" si="1"/>
        <v>0</v>
      </c>
      <c r="F24" s="23">
        <f t="shared" si="2"/>
        <v>0</v>
      </c>
      <c r="G24" s="232"/>
      <c r="H24" s="232"/>
      <c r="I24" s="232"/>
      <c r="J24" s="27">
        <v>2.2999999999999998</v>
      </c>
      <c r="K24" s="31">
        <f t="shared" si="3"/>
        <v>0</v>
      </c>
      <c r="L24" s="32">
        <f t="shared" si="15"/>
        <v>0</v>
      </c>
      <c r="M24" s="235">
        <v>4000</v>
      </c>
      <c r="N24" s="234"/>
      <c r="O24" s="6">
        <f t="shared" si="16"/>
        <v>4000</v>
      </c>
      <c r="P24" s="23">
        <f t="shared" si="6"/>
        <v>508</v>
      </c>
      <c r="Q24" s="232"/>
      <c r="R24" s="232">
        <v>508</v>
      </c>
      <c r="S24" s="232">
        <v>100</v>
      </c>
      <c r="T24" s="27">
        <v>2.2999999999999998</v>
      </c>
      <c r="U24" s="31">
        <f t="shared" si="13"/>
        <v>230</v>
      </c>
      <c r="V24" s="88">
        <f t="shared" si="17"/>
        <v>4738</v>
      </c>
      <c r="W24" s="30">
        <f t="shared" si="9"/>
        <v>4000</v>
      </c>
      <c r="X24" s="31">
        <f t="shared" si="9"/>
        <v>0</v>
      </c>
      <c r="Y24" s="31">
        <f t="shared" si="9"/>
        <v>4000</v>
      </c>
      <c r="Z24" s="31">
        <f t="shared" si="9"/>
        <v>508</v>
      </c>
      <c r="AA24" s="31">
        <f t="shared" si="0"/>
        <v>0</v>
      </c>
      <c r="AB24" s="31">
        <f t="shared" si="0"/>
        <v>508</v>
      </c>
      <c r="AC24" s="31">
        <f t="shared" si="0"/>
        <v>100</v>
      </c>
      <c r="AD24" s="31">
        <f t="shared" si="10"/>
        <v>230</v>
      </c>
      <c r="AE24" s="31">
        <f t="shared" si="10"/>
        <v>4738</v>
      </c>
      <c r="AF24" s="28">
        <v>2100</v>
      </c>
      <c r="AG24" s="91">
        <f t="shared" si="11"/>
        <v>2.2599999999999998</v>
      </c>
    </row>
    <row r="25" spans="1:33">
      <c r="A25" s="123">
        <v>56</v>
      </c>
      <c r="B25" s="56" t="s">
        <v>26</v>
      </c>
      <c r="C25" s="235"/>
      <c r="D25" s="234"/>
      <c r="E25" s="6">
        <f t="shared" si="1"/>
        <v>0</v>
      </c>
      <c r="F25" s="23">
        <f t="shared" si="2"/>
        <v>0</v>
      </c>
      <c r="G25" s="232"/>
      <c r="H25" s="232"/>
      <c r="I25" s="232"/>
      <c r="J25" s="27">
        <v>2</v>
      </c>
      <c r="K25" s="31">
        <f t="shared" si="3"/>
        <v>0</v>
      </c>
      <c r="L25" s="32">
        <f t="shared" si="15"/>
        <v>0</v>
      </c>
      <c r="M25" s="235"/>
      <c r="N25" s="234"/>
      <c r="O25" s="6">
        <f t="shared" si="16"/>
        <v>0</v>
      </c>
      <c r="P25" s="23">
        <f t="shared" si="6"/>
        <v>3219</v>
      </c>
      <c r="Q25" s="232"/>
      <c r="R25" s="232">
        <v>3219</v>
      </c>
      <c r="S25" s="232">
        <v>600</v>
      </c>
      <c r="T25" s="27">
        <v>2</v>
      </c>
      <c r="U25" s="31">
        <f t="shared" si="13"/>
        <v>1200</v>
      </c>
      <c r="V25" s="88">
        <f t="shared" si="17"/>
        <v>4419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3219</v>
      </c>
      <c r="AA25" s="31">
        <f t="shared" si="0"/>
        <v>0</v>
      </c>
      <c r="AB25" s="31">
        <f t="shared" si="0"/>
        <v>3219</v>
      </c>
      <c r="AC25" s="31">
        <f t="shared" si="0"/>
        <v>600</v>
      </c>
      <c r="AD25" s="31">
        <f t="shared" si="10"/>
        <v>1200</v>
      </c>
      <c r="AE25" s="31">
        <f t="shared" si="10"/>
        <v>4419</v>
      </c>
      <c r="AF25" s="28">
        <v>2231</v>
      </c>
      <c r="AG25" s="91">
        <f t="shared" si="11"/>
        <v>1.98</v>
      </c>
    </row>
    <row r="26" spans="1:33">
      <c r="A26" s="123">
        <v>60</v>
      </c>
      <c r="B26" s="57" t="s">
        <v>27</v>
      </c>
      <c r="C26" s="235"/>
      <c r="D26" s="234"/>
      <c r="E26" s="6">
        <f t="shared" si="1"/>
        <v>0</v>
      </c>
      <c r="F26" s="23">
        <f t="shared" si="2"/>
        <v>0</v>
      </c>
      <c r="G26" s="232"/>
      <c r="H26" s="232"/>
      <c r="I26" s="232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">
        <v>0</v>
      </c>
      <c r="O26" s="74">
        <f>M26+N26</f>
        <v>0</v>
      </c>
      <c r="P26" s="23">
        <f>Q26+R26</f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7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>
        <v>0</v>
      </c>
      <c r="D27" s="8">
        <v>0</v>
      </c>
      <c r="E27" s="74">
        <f>C27+D27</f>
        <v>0</v>
      </c>
      <c r="F27" s="23">
        <f>G27+H27</f>
        <v>0</v>
      </c>
      <c r="G27" s="8">
        <v>0</v>
      </c>
      <c r="H27" s="8">
        <v>0</v>
      </c>
      <c r="I27" s="8">
        <v>0</v>
      </c>
      <c r="J27" s="27">
        <v>2.5</v>
      </c>
      <c r="K27" s="31">
        <f>ROUND(I27*J27,0)</f>
        <v>0</v>
      </c>
      <c r="L27" s="32">
        <f>E27+F27+K27</f>
        <v>0</v>
      </c>
      <c r="M27" s="235"/>
      <c r="N27" s="234"/>
      <c r="O27" s="6">
        <f>M27+N27</f>
        <v>0</v>
      </c>
      <c r="P27" s="23">
        <f>Q27+R27</f>
        <v>1810</v>
      </c>
      <c r="Q27" s="232"/>
      <c r="R27" s="232">
        <v>1810</v>
      </c>
      <c r="S27" s="232">
        <v>150</v>
      </c>
      <c r="T27" s="27">
        <v>2.5</v>
      </c>
      <c r="U27" s="31">
        <f>ROUND(S27*T27,0)</f>
        <v>375</v>
      </c>
      <c r="V27" s="88">
        <f>O27+P27+U27</f>
        <v>2185</v>
      </c>
      <c r="W27" s="30">
        <f t="shared" ref="W27:AC27" si="18">C27+M27</f>
        <v>0</v>
      </c>
      <c r="X27" s="31">
        <f t="shared" si="18"/>
        <v>0</v>
      </c>
      <c r="Y27" s="31">
        <f t="shared" si="18"/>
        <v>0</v>
      </c>
      <c r="Z27" s="31">
        <f t="shared" si="18"/>
        <v>1810</v>
      </c>
      <c r="AA27" s="31">
        <f t="shared" si="18"/>
        <v>0</v>
      </c>
      <c r="AB27" s="31">
        <f t="shared" si="18"/>
        <v>1810</v>
      </c>
      <c r="AC27" s="31">
        <f t="shared" si="18"/>
        <v>150</v>
      </c>
      <c r="AD27" s="31">
        <f>K27+U27</f>
        <v>375</v>
      </c>
      <c r="AE27" s="31">
        <f>L27+V27</f>
        <v>2185</v>
      </c>
      <c r="AF27" s="28">
        <v>3750</v>
      </c>
      <c r="AG27" s="91">
        <f t="shared" si="11"/>
        <v>0.57999999999999996</v>
      </c>
    </row>
    <row r="28" spans="1:33">
      <c r="A28" s="123">
        <v>162</v>
      </c>
      <c r="B28" s="56" t="s">
        <v>28</v>
      </c>
      <c r="C28" s="235"/>
      <c r="D28" s="234"/>
      <c r="E28" s="6">
        <f t="shared" si="1"/>
        <v>0</v>
      </c>
      <c r="F28" s="23">
        <f t="shared" si="2"/>
        <v>0</v>
      </c>
      <c r="G28" s="232"/>
      <c r="H28" s="232"/>
      <c r="I28" s="232"/>
      <c r="J28" s="29">
        <v>4.0999999999999996</v>
      </c>
      <c r="K28" s="31">
        <f t="shared" si="3"/>
        <v>0</v>
      </c>
      <c r="L28" s="32">
        <f t="shared" si="15"/>
        <v>0</v>
      </c>
      <c r="M28" s="235">
        <v>8500</v>
      </c>
      <c r="N28" s="234"/>
      <c r="O28" s="6">
        <f t="shared" si="16"/>
        <v>8500</v>
      </c>
      <c r="P28" s="23">
        <f t="shared" si="6"/>
        <v>3759</v>
      </c>
      <c r="Q28" s="232"/>
      <c r="R28" s="232">
        <v>3759</v>
      </c>
      <c r="S28" s="232">
        <v>700</v>
      </c>
      <c r="T28" s="29">
        <v>4.0999999999999996</v>
      </c>
      <c r="U28" s="31">
        <f t="shared" si="13"/>
        <v>2870</v>
      </c>
      <c r="V28" s="88">
        <f t="shared" si="17"/>
        <v>15129</v>
      </c>
      <c r="W28" s="30">
        <f t="shared" si="9"/>
        <v>8500</v>
      </c>
      <c r="X28" s="31">
        <f t="shared" si="9"/>
        <v>0</v>
      </c>
      <c r="Y28" s="31">
        <f t="shared" si="9"/>
        <v>8500</v>
      </c>
      <c r="Z28" s="31">
        <f t="shared" si="9"/>
        <v>3759</v>
      </c>
      <c r="AA28" s="31">
        <f t="shared" si="0"/>
        <v>0</v>
      </c>
      <c r="AB28" s="31">
        <f t="shared" si="0"/>
        <v>3759</v>
      </c>
      <c r="AC28" s="31">
        <f t="shared" si="0"/>
        <v>700</v>
      </c>
      <c r="AD28" s="31">
        <f t="shared" si="10"/>
        <v>2870</v>
      </c>
      <c r="AE28" s="31">
        <f t="shared" si="10"/>
        <v>15129</v>
      </c>
      <c r="AF28" s="28">
        <v>4910</v>
      </c>
      <c r="AG28" s="91">
        <f t="shared" si="11"/>
        <v>3.08</v>
      </c>
    </row>
    <row r="29" spans="1:33">
      <c r="A29" s="123">
        <v>96</v>
      </c>
      <c r="B29" s="56" t="s">
        <v>232</v>
      </c>
      <c r="C29" s="235"/>
      <c r="D29" s="234"/>
      <c r="E29" s="6">
        <f>C29+D29</f>
        <v>0</v>
      </c>
      <c r="F29" s="23">
        <f>G29+H29</f>
        <v>0</v>
      </c>
      <c r="G29" s="232"/>
      <c r="H29" s="232"/>
      <c r="I29" s="232"/>
      <c r="J29" s="29">
        <v>4.0999999999999996</v>
      </c>
      <c r="K29" s="31">
        <f>ROUND(I29*J29,0)</f>
        <v>0</v>
      </c>
      <c r="L29" s="32">
        <f>E29+F29+K29</f>
        <v>0</v>
      </c>
      <c r="M29" s="235"/>
      <c r="N29" s="234"/>
      <c r="O29" s="6">
        <f>M29+N29</f>
        <v>0</v>
      </c>
      <c r="P29" s="23">
        <f>Q29+R29</f>
        <v>370</v>
      </c>
      <c r="Q29" s="232"/>
      <c r="R29" s="232">
        <v>370</v>
      </c>
      <c r="S29" s="232"/>
      <c r="T29" s="29">
        <v>4.0999999999999996</v>
      </c>
      <c r="U29" s="31">
        <f>ROUND(S29*T29,0)</f>
        <v>0</v>
      </c>
      <c r="V29" s="88">
        <f>O29+P29+U29</f>
        <v>370</v>
      </c>
      <c r="W29" s="30">
        <f t="shared" ref="W29:AC29" si="19">C29+M29</f>
        <v>0</v>
      </c>
      <c r="X29" s="31">
        <f t="shared" si="19"/>
        <v>0</v>
      </c>
      <c r="Y29" s="31">
        <f t="shared" si="19"/>
        <v>0</v>
      </c>
      <c r="Z29" s="31">
        <f t="shared" si="19"/>
        <v>370</v>
      </c>
      <c r="AA29" s="31">
        <f t="shared" si="19"/>
        <v>0</v>
      </c>
      <c r="AB29" s="31">
        <f t="shared" si="19"/>
        <v>370</v>
      </c>
      <c r="AC29" s="31">
        <f t="shared" si="19"/>
        <v>0</v>
      </c>
      <c r="AD29" s="31">
        <f>K29+U29</f>
        <v>0</v>
      </c>
      <c r="AE29" s="31">
        <f>L29+V29</f>
        <v>370</v>
      </c>
      <c r="AF29" s="28">
        <v>4910</v>
      </c>
      <c r="AG29" s="91">
        <f>IFERROR(ROUND(AE29/AF29,2),"")</f>
        <v>0.08</v>
      </c>
    </row>
    <row r="30" spans="1:33">
      <c r="A30" s="123">
        <v>65</v>
      </c>
      <c r="B30" s="56" t="s">
        <v>29</v>
      </c>
      <c r="C30" s="235"/>
      <c r="D30" s="234"/>
      <c r="E30" s="6">
        <f t="shared" si="1"/>
        <v>0</v>
      </c>
      <c r="F30" s="23">
        <f t="shared" si="2"/>
        <v>0</v>
      </c>
      <c r="G30" s="232"/>
      <c r="H30" s="232"/>
      <c r="I30" s="232"/>
      <c r="J30" s="29">
        <v>3.8</v>
      </c>
      <c r="K30" s="31">
        <f t="shared" si="3"/>
        <v>0</v>
      </c>
      <c r="L30" s="32">
        <f t="shared" si="15"/>
        <v>0</v>
      </c>
      <c r="M30" s="235">
        <v>2507</v>
      </c>
      <c r="N30" s="234"/>
      <c r="O30" s="6">
        <f t="shared" si="16"/>
        <v>2507</v>
      </c>
      <c r="P30" s="23">
        <f t="shared" si="6"/>
        <v>1855</v>
      </c>
      <c r="Q30" s="232"/>
      <c r="R30" s="232">
        <v>1855</v>
      </c>
      <c r="S30" s="232">
        <v>1450</v>
      </c>
      <c r="T30" s="29">
        <v>3.8</v>
      </c>
      <c r="U30" s="31">
        <f t="shared" si="13"/>
        <v>5510</v>
      </c>
      <c r="V30" s="88">
        <f t="shared" si="17"/>
        <v>9872</v>
      </c>
      <c r="W30" s="30">
        <f t="shared" si="9"/>
        <v>2507</v>
      </c>
      <c r="X30" s="31">
        <f t="shared" si="9"/>
        <v>0</v>
      </c>
      <c r="Y30" s="31">
        <f t="shared" si="9"/>
        <v>2507</v>
      </c>
      <c r="Z30" s="31">
        <f t="shared" si="9"/>
        <v>1855</v>
      </c>
      <c r="AA30" s="31">
        <f t="shared" si="0"/>
        <v>0</v>
      </c>
      <c r="AB30" s="31">
        <f t="shared" si="0"/>
        <v>1855</v>
      </c>
      <c r="AC30" s="31">
        <f t="shared" si="0"/>
        <v>1450</v>
      </c>
      <c r="AD30" s="31">
        <f t="shared" si="10"/>
        <v>5510</v>
      </c>
      <c r="AE30" s="31">
        <f t="shared" si="10"/>
        <v>9872</v>
      </c>
      <c r="AF30" s="28">
        <v>4870</v>
      </c>
      <c r="AG30" s="91">
        <f t="shared" si="11"/>
        <v>2.0299999999999998</v>
      </c>
    </row>
    <row r="31" spans="1:33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9000</v>
      </c>
      <c r="N31" s="8">
        <f>N32+N33</f>
        <v>0</v>
      </c>
      <c r="O31" s="74">
        <f t="shared" si="16"/>
        <v>9000</v>
      </c>
      <c r="P31" s="23">
        <f t="shared" si="6"/>
        <v>2728</v>
      </c>
      <c r="Q31" s="8">
        <f>Q32+Q33</f>
        <v>0</v>
      </c>
      <c r="R31" s="8">
        <f>R32+R33</f>
        <v>2728</v>
      </c>
      <c r="S31" s="8">
        <f>S32+S33</f>
        <v>50</v>
      </c>
      <c r="T31" s="27">
        <v>2.8</v>
      </c>
      <c r="U31" s="8">
        <f>U32+U33</f>
        <v>140</v>
      </c>
      <c r="V31" s="89">
        <f>V32+V33</f>
        <v>11868</v>
      </c>
      <c r="W31" s="30">
        <f t="shared" si="9"/>
        <v>9000</v>
      </c>
      <c r="X31" s="31">
        <f t="shared" si="9"/>
        <v>0</v>
      </c>
      <c r="Y31" s="31">
        <f t="shared" si="9"/>
        <v>9000</v>
      </c>
      <c r="Z31" s="31">
        <f t="shared" si="9"/>
        <v>2728</v>
      </c>
      <c r="AA31" s="31">
        <f t="shared" si="0"/>
        <v>0</v>
      </c>
      <c r="AB31" s="31">
        <f t="shared" si="0"/>
        <v>2728</v>
      </c>
      <c r="AC31" s="31">
        <f t="shared" si="0"/>
        <v>50</v>
      </c>
      <c r="AD31" s="31">
        <f t="shared" si="10"/>
        <v>140</v>
      </c>
      <c r="AE31" s="31">
        <f t="shared" si="10"/>
        <v>11868</v>
      </c>
      <c r="AF31" s="28">
        <v>3200</v>
      </c>
      <c r="AG31" s="91">
        <f t="shared" si="11"/>
        <v>3.71</v>
      </c>
    </row>
    <row r="32" spans="1:33">
      <c r="A32" s="125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235">
        <v>9000</v>
      </c>
      <c r="N32" s="234"/>
      <c r="O32" s="74">
        <f t="shared" si="16"/>
        <v>9000</v>
      </c>
      <c r="P32" s="23">
        <f t="shared" si="6"/>
        <v>2728</v>
      </c>
      <c r="Q32" s="234"/>
      <c r="R32" s="234">
        <v>2728</v>
      </c>
      <c r="S32" s="234">
        <v>50</v>
      </c>
      <c r="T32" s="27">
        <v>2.8</v>
      </c>
      <c r="U32" s="31">
        <f>ROUND(S32*T32,0)</f>
        <v>140</v>
      </c>
      <c r="V32" s="88">
        <f>O32+P32+U32</f>
        <v>11868</v>
      </c>
      <c r="W32" s="30">
        <f t="shared" si="9"/>
        <v>9000</v>
      </c>
      <c r="X32" s="31">
        <f t="shared" si="9"/>
        <v>0</v>
      </c>
      <c r="Y32" s="31">
        <f t="shared" si="9"/>
        <v>9000</v>
      </c>
      <c r="Z32" s="31">
        <f t="shared" si="9"/>
        <v>2728</v>
      </c>
      <c r="AA32" s="31">
        <f t="shared" si="0"/>
        <v>0</v>
      </c>
      <c r="AB32" s="31">
        <f t="shared" si="0"/>
        <v>2728</v>
      </c>
      <c r="AC32" s="31">
        <f t="shared" si="0"/>
        <v>50</v>
      </c>
      <c r="AD32" s="31">
        <f t="shared" si="10"/>
        <v>140</v>
      </c>
      <c r="AE32" s="31">
        <f t="shared" si="10"/>
        <v>11868</v>
      </c>
      <c r="AF32" s="28">
        <v>3200</v>
      </c>
      <c r="AG32" s="91">
        <f t="shared" si="11"/>
        <v>3.71</v>
      </c>
    </row>
    <row r="33" spans="1:33">
      <c r="A33" s="125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235"/>
      <c r="N33" s="234"/>
      <c r="O33" s="74">
        <f t="shared" si="16"/>
        <v>0</v>
      </c>
      <c r="P33" s="23">
        <f t="shared" si="6"/>
        <v>0</v>
      </c>
      <c r="Q33" s="234"/>
      <c r="R33" s="234"/>
      <c r="S33" s="234"/>
      <c r="T33" s="27">
        <v>2.8</v>
      </c>
      <c r="U33" s="31">
        <f>ROUND(S33*T33,0)</f>
        <v>0</v>
      </c>
      <c r="V33" s="88">
        <f>O33+P33+U33</f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5">
        <v>75</v>
      </c>
      <c r="B34" s="56" t="s">
        <v>33</v>
      </c>
      <c r="C34" s="235"/>
      <c r="D34" s="234"/>
      <c r="E34" s="6">
        <f t="shared" si="1"/>
        <v>0</v>
      </c>
      <c r="F34" s="23">
        <f t="shared" si="2"/>
        <v>0</v>
      </c>
      <c r="G34" s="232"/>
      <c r="H34" s="232"/>
      <c r="I34" s="232"/>
      <c r="J34" s="27">
        <v>2.5</v>
      </c>
      <c r="K34" s="31">
        <f t="shared" si="3"/>
        <v>0</v>
      </c>
      <c r="L34" s="32">
        <f t="shared" si="15"/>
        <v>0</v>
      </c>
      <c r="M34" s="235"/>
      <c r="N34" s="234"/>
      <c r="O34" s="6">
        <f t="shared" si="16"/>
        <v>0</v>
      </c>
      <c r="P34" s="23">
        <f t="shared" si="6"/>
        <v>2904</v>
      </c>
      <c r="Q34" s="232"/>
      <c r="R34" s="232">
        <v>2904</v>
      </c>
      <c r="S34" s="232">
        <v>600</v>
      </c>
      <c r="T34" s="27">
        <v>2.5</v>
      </c>
      <c r="U34" s="31">
        <f>ROUND(S34*T34,0)</f>
        <v>1500</v>
      </c>
      <c r="V34" s="88">
        <f>O34+P34+U34</f>
        <v>4404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2904</v>
      </c>
      <c r="AA34" s="31">
        <f t="shared" si="0"/>
        <v>0</v>
      </c>
      <c r="AB34" s="31">
        <f t="shared" si="0"/>
        <v>2904</v>
      </c>
      <c r="AC34" s="31">
        <f t="shared" si="0"/>
        <v>600</v>
      </c>
      <c r="AD34" s="31">
        <f t="shared" si="10"/>
        <v>1500</v>
      </c>
      <c r="AE34" s="31">
        <f t="shared" si="10"/>
        <v>4404</v>
      </c>
      <c r="AF34" s="28">
        <v>2724</v>
      </c>
      <c r="AG34" s="91">
        <f t="shared" si="11"/>
        <v>1.62</v>
      </c>
    </row>
    <row r="35" spans="1:33">
      <c r="A35" s="125">
        <v>77</v>
      </c>
      <c r="B35" s="56" t="s">
        <v>34</v>
      </c>
      <c r="C35" s="235"/>
      <c r="D35" s="234"/>
      <c r="E35" s="6">
        <f t="shared" si="1"/>
        <v>0</v>
      </c>
      <c r="F35" s="23">
        <f t="shared" si="2"/>
        <v>0</v>
      </c>
      <c r="G35" s="232"/>
      <c r="H35" s="232"/>
      <c r="I35" s="232"/>
      <c r="J35" s="27">
        <v>2.2000000000000002</v>
      </c>
      <c r="K35" s="31">
        <f t="shared" si="3"/>
        <v>0</v>
      </c>
      <c r="L35" s="32">
        <f t="shared" si="15"/>
        <v>0</v>
      </c>
      <c r="M35" s="235"/>
      <c r="N35" s="234"/>
      <c r="O35" s="6">
        <f t="shared" si="16"/>
        <v>0</v>
      </c>
      <c r="P35" s="23">
        <f t="shared" si="6"/>
        <v>0</v>
      </c>
      <c r="Q35" s="232"/>
      <c r="R35" s="232"/>
      <c r="S35" s="232"/>
      <c r="T35" s="27">
        <v>2.2000000000000002</v>
      </c>
      <c r="U35" s="31">
        <f>ROUND(S35*T35,0)</f>
        <v>0</v>
      </c>
      <c r="V35" s="88">
        <f>O35+P35+U35</f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235"/>
      <c r="D36" s="234"/>
      <c r="E36" s="6">
        <f t="shared" si="1"/>
        <v>0</v>
      </c>
      <c r="F36" s="23">
        <f t="shared" si="2"/>
        <v>0</v>
      </c>
      <c r="G36" s="232"/>
      <c r="H36" s="232"/>
      <c r="I36" s="232"/>
      <c r="J36" s="27">
        <v>2.1</v>
      </c>
      <c r="K36" s="31">
        <f t="shared" si="3"/>
        <v>0</v>
      </c>
      <c r="L36" s="32">
        <f t="shared" si="15"/>
        <v>0</v>
      </c>
      <c r="M36" s="235"/>
      <c r="N36" s="234"/>
      <c r="O36" s="6">
        <f t="shared" si="16"/>
        <v>0</v>
      </c>
      <c r="P36" s="23">
        <f t="shared" si="6"/>
        <v>0</v>
      </c>
      <c r="Q36" s="232"/>
      <c r="R36" s="232"/>
      <c r="S36" s="232"/>
      <c r="T36" s="27">
        <v>2.1</v>
      </c>
      <c r="U36" s="31">
        <f t="shared" ref="U36:U42" si="20">ROUND(S36*T36,0)</f>
        <v>0</v>
      </c>
      <c r="V36" s="88">
        <f t="shared" ref="V36:V42" si="21">O36+P36+U36</f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235"/>
      <c r="D37" s="234"/>
      <c r="E37" s="6">
        <f t="shared" si="1"/>
        <v>0</v>
      </c>
      <c r="F37" s="23">
        <f t="shared" si="2"/>
        <v>0</v>
      </c>
      <c r="G37" s="232"/>
      <c r="H37" s="239"/>
      <c r="I37" s="239"/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>M37+N37</f>
        <v>0</v>
      </c>
      <c r="P37" s="23">
        <f>Q37+R37</f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20"/>
        <v>0</v>
      </c>
      <c r="V37" s="88">
        <f t="shared" si="21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>ROUND(I38*J38,0)</f>
        <v>0</v>
      </c>
      <c r="L38" s="32">
        <f>E38+F38+K38</f>
        <v>0</v>
      </c>
      <c r="M38" s="235"/>
      <c r="N38" s="234"/>
      <c r="O38" s="6">
        <f>M38+N38</f>
        <v>0</v>
      </c>
      <c r="P38" s="23">
        <f>Q38+R38</f>
        <v>929</v>
      </c>
      <c r="Q38" s="232"/>
      <c r="R38" s="239">
        <f>'стоматология консультативная'!G68</f>
        <v>929</v>
      </c>
      <c r="S38" s="239">
        <f>'стоматология консультативная'!D68</f>
        <v>0</v>
      </c>
      <c r="T38" s="27">
        <v>2</v>
      </c>
      <c r="U38" s="31">
        <f>ROUND(S38*T38,0)</f>
        <v>0</v>
      </c>
      <c r="V38" s="88">
        <f>O38+P38+U38</f>
        <v>929</v>
      </c>
      <c r="W38" s="30">
        <f t="shared" ref="W38:AC38" si="22">C38+M38</f>
        <v>0</v>
      </c>
      <c r="X38" s="31">
        <f t="shared" si="22"/>
        <v>0</v>
      </c>
      <c r="Y38" s="31">
        <f t="shared" si="22"/>
        <v>0</v>
      </c>
      <c r="Z38" s="31">
        <f t="shared" si="22"/>
        <v>929</v>
      </c>
      <c r="AA38" s="31">
        <f t="shared" si="22"/>
        <v>0</v>
      </c>
      <c r="AB38" s="31">
        <f t="shared" si="22"/>
        <v>929</v>
      </c>
      <c r="AC38" s="31">
        <f t="shared" si="22"/>
        <v>0</v>
      </c>
      <c r="AD38" s="31">
        <f>K38+U38</f>
        <v>0</v>
      </c>
      <c r="AE38" s="31">
        <f>L38+V38</f>
        <v>929</v>
      </c>
      <c r="AF38" s="28">
        <v>3790</v>
      </c>
      <c r="AG38" s="91">
        <f t="shared" si="11"/>
        <v>0.25</v>
      </c>
    </row>
    <row r="39" spans="1:33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6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6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20"/>
        <v>0</v>
      </c>
      <c r="V39" s="88">
        <f t="shared" si="21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5">
        <v>97</v>
      </c>
      <c r="B40" s="80" t="s">
        <v>38</v>
      </c>
      <c r="C40" s="235"/>
      <c r="D40" s="234"/>
      <c r="E40" s="6">
        <f t="shared" si="1"/>
        <v>0</v>
      </c>
      <c r="F40" s="23">
        <f t="shared" si="2"/>
        <v>0</v>
      </c>
      <c r="G40" s="232"/>
      <c r="H40" s="232"/>
      <c r="I40" s="232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6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20"/>
        <v>0</v>
      </c>
      <c r="V40" s="88">
        <f t="shared" si="21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5">
        <v>97</v>
      </c>
      <c r="B41" s="80" t="s">
        <v>39</v>
      </c>
      <c r="C41" s="235"/>
      <c r="D41" s="234"/>
      <c r="E41" s="6">
        <f t="shared" si="1"/>
        <v>0</v>
      </c>
      <c r="F41" s="23">
        <f t="shared" si="2"/>
        <v>0</v>
      </c>
      <c r="G41" s="232"/>
      <c r="H41" s="232"/>
      <c r="I41" s="232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6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20"/>
        <v>0</v>
      </c>
      <c r="V41" s="88">
        <f t="shared" si="21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5">
        <v>99</v>
      </c>
      <c r="B42" s="78" t="s">
        <v>40</v>
      </c>
      <c r="C42" s="235"/>
      <c r="D42" s="234"/>
      <c r="E42" s="6">
        <f t="shared" si="1"/>
        <v>0</v>
      </c>
      <c r="F42" s="23">
        <f t="shared" si="2"/>
        <v>0</v>
      </c>
      <c r="G42" s="232"/>
      <c r="H42" s="232"/>
      <c r="I42" s="232"/>
      <c r="J42" s="27">
        <v>2</v>
      </c>
      <c r="K42" s="31">
        <f t="shared" si="3"/>
        <v>0</v>
      </c>
      <c r="L42" s="32">
        <f t="shared" si="15"/>
        <v>0</v>
      </c>
      <c r="M42" s="235"/>
      <c r="N42" s="234"/>
      <c r="O42" s="6">
        <f t="shared" si="16"/>
        <v>0</v>
      </c>
      <c r="P42" s="23">
        <f t="shared" si="6"/>
        <v>0</v>
      </c>
      <c r="Q42" s="232"/>
      <c r="R42" s="232"/>
      <c r="S42" s="232"/>
      <c r="T42" s="27">
        <v>2</v>
      </c>
      <c r="U42" s="31">
        <f t="shared" si="20"/>
        <v>0</v>
      </c>
      <c r="V42" s="88">
        <f t="shared" si="21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235"/>
      <c r="D43" s="234"/>
      <c r="E43" s="6">
        <f t="shared" si="1"/>
        <v>0</v>
      </c>
      <c r="F43" s="23">
        <f t="shared" si="2"/>
        <v>0</v>
      </c>
      <c r="G43" s="232"/>
      <c r="H43" s="232"/>
      <c r="I43" s="232"/>
      <c r="J43" s="27">
        <v>2.9</v>
      </c>
      <c r="K43" s="31">
        <f t="shared" si="3"/>
        <v>0</v>
      </c>
      <c r="L43" s="32">
        <f t="shared" si="15"/>
        <v>0</v>
      </c>
      <c r="M43" s="235">
        <v>14000</v>
      </c>
      <c r="N43" s="234"/>
      <c r="O43" s="6">
        <f t="shared" si="16"/>
        <v>14000</v>
      </c>
      <c r="P43" s="23">
        <f t="shared" si="6"/>
        <v>2016</v>
      </c>
      <c r="Q43" s="232"/>
      <c r="R43" s="232">
        <v>2016</v>
      </c>
      <c r="S43" s="232">
        <v>1500</v>
      </c>
      <c r="T43" s="27">
        <v>2.9</v>
      </c>
      <c r="U43" s="31">
        <f t="shared" ref="U43:U50" si="23">ROUND(S43*T43,0)</f>
        <v>4350</v>
      </c>
      <c r="V43" s="88">
        <f t="shared" ref="V43:V50" si="24">O43+P43+U43</f>
        <v>20366</v>
      </c>
      <c r="W43" s="30">
        <f t="shared" si="9"/>
        <v>14000</v>
      </c>
      <c r="X43" s="31">
        <f t="shared" si="9"/>
        <v>0</v>
      </c>
      <c r="Y43" s="31">
        <f t="shared" si="9"/>
        <v>14000</v>
      </c>
      <c r="Z43" s="31">
        <f t="shared" si="9"/>
        <v>2016</v>
      </c>
      <c r="AA43" s="31">
        <f t="shared" si="0"/>
        <v>0</v>
      </c>
      <c r="AB43" s="31">
        <f t="shared" si="0"/>
        <v>2016</v>
      </c>
      <c r="AC43" s="31">
        <f t="shared" si="0"/>
        <v>1500</v>
      </c>
      <c r="AD43" s="31">
        <f t="shared" si="10"/>
        <v>4350</v>
      </c>
      <c r="AE43" s="31">
        <f t="shared" si="10"/>
        <v>20366</v>
      </c>
      <c r="AF43" s="28">
        <v>4800</v>
      </c>
      <c r="AG43" s="91">
        <f t="shared" si="11"/>
        <v>4.24</v>
      </c>
    </row>
    <row r="44" spans="1:33">
      <c r="A44" s="123">
        <v>108</v>
      </c>
      <c r="B44" s="79" t="s">
        <v>42</v>
      </c>
      <c r="C44" s="235"/>
      <c r="D44" s="234"/>
      <c r="E44" s="6">
        <f t="shared" si="1"/>
        <v>0</v>
      </c>
      <c r="F44" s="23">
        <f t="shared" si="2"/>
        <v>0</v>
      </c>
      <c r="G44" s="232"/>
      <c r="H44" s="232"/>
      <c r="I44" s="232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>M44+N44</f>
        <v>0</v>
      </c>
      <c r="P44" s="23">
        <f>Q44+R44</f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23"/>
        <v>0</v>
      </c>
      <c r="V44" s="88">
        <f t="shared" si="24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>ROUND(I45*J45,0)</f>
        <v>0</v>
      </c>
      <c r="L45" s="32">
        <f>E45+F45+K45</f>
        <v>0</v>
      </c>
      <c r="M45" s="235"/>
      <c r="N45" s="234"/>
      <c r="O45" s="6">
        <f>M45+N45</f>
        <v>0</v>
      </c>
      <c r="P45" s="23">
        <f>Q45+R45</f>
        <v>1396</v>
      </c>
      <c r="Q45" s="232"/>
      <c r="R45" s="232">
        <v>1396</v>
      </c>
      <c r="S45" s="232">
        <v>600</v>
      </c>
      <c r="T45" s="27">
        <v>2.6</v>
      </c>
      <c r="U45" s="31">
        <f>ROUND(S45*T45,0)</f>
        <v>1560</v>
      </c>
      <c r="V45" s="88">
        <f>O45+P45+U45</f>
        <v>2956</v>
      </c>
      <c r="W45" s="30">
        <f t="shared" ref="W45:AC45" si="25">C45+M45</f>
        <v>0</v>
      </c>
      <c r="X45" s="31">
        <f t="shared" si="25"/>
        <v>0</v>
      </c>
      <c r="Y45" s="31">
        <f t="shared" si="25"/>
        <v>0</v>
      </c>
      <c r="Z45" s="31">
        <f t="shared" si="25"/>
        <v>1396</v>
      </c>
      <c r="AA45" s="31">
        <f t="shared" si="25"/>
        <v>0</v>
      </c>
      <c r="AB45" s="31">
        <f t="shared" si="25"/>
        <v>1396</v>
      </c>
      <c r="AC45" s="31">
        <f t="shared" si="25"/>
        <v>600</v>
      </c>
      <c r="AD45" s="31">
        <f>K45+U45</f>
        <v>1560</v>
      </c>
      <c r="AE45" s="31">
        <f>L45+V45</f>
        <v>2956</v>
      </c>
      <c r="AF45" s="28">
        <v>4211</v>
      </c>
      <c r="AG45" s="91">
        <f t="shared" si="11"/>
        <v>0.7</v>
      </c>
    </row>
    <row r="46" spans="1:33">
      <c r="A46" s="123">
        <v>112</v>
      </c>
      <c r="B46" s="79" t="s">
        <v>43</v>
      </c>
      <c r="C46" s="235"/>
      <c r="D46" s="234"/>
      <c r="E46" s="6">
        <f t="shared" si="1"/>
        <v>0</v>
      </c>
      <c r="F46" s="23">
        <f t="shared" si="2"/>
        <v>0</v>
      </c>
      <c r="G46" s="232"/>
      <c r="H46" s="232"/>
      <c r="I46" s="232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>M46+N46</f>
        <v>0</v>
      </c>
      <c r="P46" s="23">
        <f>Q46+R46</f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23"/>
        <v>0</v>
      </c>
      <c r="V46" s="88">
        <f t="shared" si="24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>ROUND(I47*J47,0)</f>
        <v>0</v>
      </c>
      <c r="L47" s="32">
        <f>E47+F47+K47</f>
        <v>0</v>
      </c>
      <c r="M47" s="235">
        <v>12000</v>
      </c>
      <c r="N47" s="234"/>
      <c r="O47" s="6">
        <f>M47+N47</f>
        <v>12000</v>
      </c>
      <c r="P47" s="23">
        <f>Q47+R47</f>
        <v>1517</v>
      </c>
      <c r="Q47" s="232"/>
      <c r="R47" s="232">
        <v>1517</v>
      </c>
      <c r="S47" s="232">
        <v>600</v>
      </c>
      <c r="T47" s="27">
        <v>3</v>
      </c>
      <c r="U47" s="31">
        <f>ROUND(S47*T47,0)</f>
        <v>1800</v>
      </c>
      <c r="V47" s="88">
        <f>O47+P47+U47</f>
        <v>15317</v>
      </c>
      <c r="W47" s="30">
        <f t="shared" ref="W47:AC47" si="26">C47+M47</f>
        <v>12000</v>
      </c>
      <c r="X47" s="31">
        <f t="shared" si="26"/>
        <v>0</v>
      </c>
      <c r="Y47" s="31">
        <f t="shared" si="26"/>
        <v>12000</v>
      </c>
      <c r="Z47" s="31">
        <f t="shared" si="26"/>
        <v>1517</v>
      </c>
      <c r="AA47" s="31">
        <f t="shared" si="26"/>
        <v>0</v>
      </c>
      <c r="AB47" s="31">
        <f t="shared" si="26"/>
        <v>1517</v>
      </c>
      <c r="AC47" s="31">
        <f t="shared" si="26"/>
        <v>600</v>
      </c>
      <c r="AD47" s="31">
        <f>K47+U47</f>
        <v>1800</v>
      </c>
      <c r="AE47" s="31">
        <f>L47+V47</f>
        <v>15317</v>
      </c>
      <c r="AF47" s="28">
        <v>4900</v>
      </c>
      <c r="AG47" s="91">
        <f t="shared" si="11"/>
        <v>3.13</v>
      </c>
    </row>
    <row r="48" spans="1:33" ht="13.5" customHeight="1">
      <c r="A48" s="123">
        <v>116</v>
      </c>
      <c r="B48" s="78" t="s">
        <v>44</v>
      </c>
      <c r="C48" s="235"/>
      <c r="D48" s="234"/>
      <c r="E48" s="6">
        <f t="shared" si="1"/>
        <v>0</v>
      </c>
      <c r="F48" s="23">
        <f t="shared" si="2"/>
        <v>0</v>
      </c>
      <c r="G48" s="232"/>
      <c r="H48" s="232"/>
      <c r="I48" s="232"/>
      <c r="J48" s="27">
        <v>2</v>
      </c>
      <c r="K48" s="31">
        <f t="shared" si="3"/>
        <v>0</v>
      </c>
      <c r="L48" s="32">
        <f t="shared" si="15"/>
        <v>0</v>
      </c>
      <c r="M48" s="235"/>
      <c r="N48" s="234"/>
      <c r="O48" s="6">
        <f t="shared" si="16"/>
        <v>0</v>
      </c>
      <c r="P48" s="23">
        <f t="shared" si="6"/>
        <v>0</v>
      </c>
      <c r="Q48" s="232"/>
      <c r="R48" s="232"/>
      <c r="S48" s="232"/>
      <c r="T48" s="27">
        <v>2</v>
      </c>
      <c r="U48" s="31">
        <f t="shared" si="23"/>
        <v>0</v>
      </c>
      <c r="V48" s="88">
        <f t="shared" si="24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235"/>
      <c r="D49" s="234"/>
      <c r="E49" s="6">
        <f>C49+D49</f>
        <v>0</v>
      </c>
      <c r="F49" s="23">
        <f>G49+H49</f>
        <v>0</v>
      </c>
      <c r="G49" s="232"/>
      <c r="H49" s="232"/>
      <c r="I49" s="232"/>
      <c r="J49" s="27">
        <v>2.5</v>
      </c>
      <c r="K49" s="31">
        <f>ROUND(I49*J49,0)</f>
        <v>0</v>
      </c>
      <c r="L49" s="32">
        <f>E49+F49+K49</f>
        <v>0</v>
      </c>
      <c r="M49" s="83">
        <v>0</v>
      </c>
      <c r="N49" s="8">
        <v>0</v>
      </c>
      <c r="O49" s="74">
        <f>M49+N49</f>
        <v>0</v>
      </c>
      <c r="P49" s="23">
        <f>Q49+R49</f>
        <v>0</v>
      </c>
      <c r="Q49" s="8">
        <v>0</v>
      </c>
      <c r="R49" s="8">
        <v>0</v>
      </c>
      <c r="S49" s="8">
        <v>0</v>
      </c>
      <c r="T49" s="27">
        <v>2.5</v>
      </c>
      <c r="U49" s="31">
        <f>ROUND(S49*T49,0)</f>
        <v>0</v>
      </c>
      <c r="V49" s="88">
        <f>O49+P49+U49</f>
        <v>0</v>
      </c>
      <c r="W49" s="30">
        <f t="shared" ref="W49:AC49" si="27">C49+M49</f>
        <v>0</v>
      </c>
      <c r="X49" s="31">
        <f t="shared" si="27"/>
        <v>0</v>
      </c>
      <c r="Y49" s="31">
        <f t="shared" si="27"/>
        <v>0</v>
      </c>
      <c r="Z49" s="31">
        <f t="shared" si="27"/>
        <v>0</v>
      </c>
      <c r="AA49" s="31">
        <f t="shared" si="27"/>
        <v>0</v>
      </c>
      <c r="AB49" s="31">
        <f t="shared" si="27"/>
        <v>0</v>
      </c>
      <c r="AC49" s="31">
        <f t="shared" si="27"/>
        <v>0</v>
      </c>
      <c r="AD49" s="31">
        <f>K49+U49</f>
        <v>0</v>
      </c>
      <c r="AE49" s="31">
        <f>L49+V49</f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>
        <v>0</v>
      </c>
      <c r="D50" s="8">
        <v>0</v>
      </c>
      <c r="E50" s="74">
        <f>C50+D50</f>
        <v>0</v>
      </c>
      <c r="F50" s="23">
        <f>G50+H50</f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235"/>
      <c r="N50" s="234"/>
      <c r="O50" s="6">
        <f t="shared" si="16"/>
        <v>0</v>
      </c>
      <c r="P50" s="23">
        <f t="shared" si="6"/>
        <v>1913</v>
      </c>
      <c r="Q50" s="232"/>
      <c r="R50" s="232">
        <v>1913</v>
      </c>
      <c r="S50" s="232">
        <v>1000</v>
      </c>
      <c r="T50" s="27">
        <v>2.5</v>
      </c>
      <c r="U50" s="31">
        <f t="shared" si="23"/>
        <v>2500</v>
      </c>
      <c r="V50" s="88">
        <f t="shared" si="24"/>
        <v>4413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1913</v>
      </c>
      <c r="AA50" s="31">
        <f t="shared" si="0"/>
        <v>0</v>
      </c>
      <c r="AB50" s="31">
        <f t="shared" si="0"/>
        <v>1913</v>
      </c>
      <c r="AC50" s="31">
        <f t="shared" si="0"/>
        <v>1000</v>
      </c>
      <c r="AD50" s="31">
        <f t="shared" si="10"/>
        <v>2500</v>
      </c>
      <c r="AE50" s="31">
        <f t="shared" si="10"/>
        <v>4413</v>
      </c>
      <c r="AF50" s="28">
        <v>3869</v>
      </c>
      <c r="AG50" s="91">
        <f t="shared" si="11"/>
        <v>1.1399999999999999</v>
      </c>
    </row>
    <row r="51" spans="1:33" ht="26.25" customHeight="1">
      <c r="A51" s="123"/>
      <c r="B51" s="78" t="s">
        <v>169</v>
      </c>
      <c r="C51" s="85">
        <f>SUM(C52:C53)</f>
        <v>0</v>
      </c>
      <c r="D51" s="68">
        <f>SUM(D52:D53)</f>
        <v>0</v>
      </c>
      <c r="E51" s="6">
        <f t="shared" si="1"/>
        <v>0</v>
      </c>
      <c r="F51" s="23">
        <f t="shared" si="2"/>
        <v>0</v>
      </c>
      <c r="G51" s="68">
        <f>SUM(G52:G53)</f>
        <v>0</v>
      </c>
      <c r="H51" s="6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5">
        <f>SUM(M52:M53)</f>
        <v>0</v>
      </c>
      <c r="N51" s="68">
        <f>SUM(N52:N53)</f>
        <v>0</v>
      </c>
      <c r="O51" s="6">
        <f t="shared" si="16"/>
        <v>0</v>
      </c>
      <c r="P51" s="23">
        <f t="shared" si="6"/>
        <v>0</v>
      </c>
      <c r="Q51" s="68">
        <f>SUM(Q52:Q53)</f>
        <v>0</v>
      </c>
      <c r="R51" s="6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235"/>
      <c r="D52" s="234"/>
      <c r="E52" s="6">
        <f t="shared" si="1"/>
        <v>0</v>
      </c>
      <c r="F52" s="23">
        <f t="shared" si="2"/>
        <v>0</v>
      </c>
      <c r="G52" s="232"/>
      <c r="H52" s="232"/>
      <c r="I52" s="232"/>
      <c r="J52" s="27">
        <v>2</v>
      </c>
      <c r="K52" s="31">
        <f>ROUND(I52*J52,0)</f>
        <v>0</v>
      </c>
      <c r="L52" s="32">
        <f t="shared" si="15"/>
        <v>0</v>
      </c>
      <c r="M52" s="235"/>
      <c r="N52" s="234"/>
      <c r="O52" s="6">
        <f t="shared" si="16"/>
        <v>0</v>
      </c>
      <c r="P52" s="23">
        <f t="shared" si="6"/>
        <v>0</v>
      </c>
      <c r="Q52" s="232"/>
      <c r="R52" s="232"/>
      <c r="S52" s="232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235"/>
      <c r="D53" s="234"/>
      <c r="E53" s="6">
        <f t="shared" si="1"/>
        <v>0</v>
      </c>
      <c r="F53" s="23">
        <f t="shared" si="2"/>
        <v>0</v>
      </c>
      <c r="G53" s="232"/>
      <c r="H53" s="232"/>
      <c r="I53" s="232"/>
      <c r="J53" s="27">
        <v>2</v>
      </c>
      <c r="K53" s="31">
        <f>ROUND(I53*J53,0)</f>
        <v>0</v>
      </c>
      <c r="L53" s="32">
        <f t="shared" si="15"/>
        <v>0</v>
      </c>
      <c r="M53" s="235"/>
      <c r="N53" s="234"/>
      <c r="O53" s="6">
        <f t="shared" si="16"/>
        <v>0</v>
      </c>
      <c r="P53" s="23">
        <f t="shared" si="6"/>
        <v>0</v>
      </c>
      <c r="Q53" s="232"/>
      <c r="R53" s="232"/>
      <c r="S53" s="232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7">
        <v>0</v>
      </c>
      <c r="D54" s="7">
        <v>0</v>
      </c>
      <c r="E54" s="6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7">
        <v>0</v>
      </c>
      <c r="N54" s="7">
        <v>0</v>
      </c>
      <c r="O54" s="6">
        <f t="shared" si="16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7">
        <v>0</v>
      </c>
      <c r="D55" s="7">
        <v>0</v>
      </c>
      <c r="E55" s="6">
        <f t="shared" si="1"/>
        <v>0</v>
      </c>
      <c r="F55" s="23">
        <f t="shared" si="2"/>
        <v>0</v>
      </c>
      <c r="G55" s="232"/>
      <c r="H55" s="232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7">
        <v>0</v>
      </c>
      <c r="N55" s="7">
        <v>0</v>
      </c>
      <c r="O55" s="6">
        <f t="shared" si="16"/>
        <v>0</v>
      </c>
      <c r="P55" s="23">
        <f t="shared" si="6"/>
        <v>0</v>
      </c>
      <c r="Q55" s="232"/>
      <c r="R55" s="232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93">
        <v>0</v>
      </c>
      <c r="D56" s="9">
        <v>0</v>
      </c>
      <c r="E56" s="94">
        <f t="shared" si="1"/>
        <v>0</v>
      </c>
      <c r="F56" s="35">
        <f t="shared" si="2"/>
        <v>0</v>
      </c>
      <c r="G56" s="233"/>
      <c r="H56" s="233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93">
        <v>0</v>
      </c>
      <c r="N56" s="9">
        <v>0</v>
      </c>
      <c r="O56" s="94">
        <f t="shared" si="16"/>
        <v>0</v>
      </c>
      <c r="P56" s="35">
        <f t="shared" si="6"/>
        <v>0</v>
      </c>
      <c r="Q56" s="233"/>
      <c r="R56" s="23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28">C10+C11+C12+C13+C14+C15+C16+C17+C18+C19+C20+C22+C23+C24+C25+C26+C28+C30+C31+C34+C35+C36+C37+C39+C42+C43+C44+C46+C48+C50+C51+C54+C38+C45+C49+C27+C21+C47+C29</f>
        <v>0</v>
      </c>
      <c r="D57" s="98">
        <f t="shared" si="28"/>
        <v>0</v>
      </c>
      <c r="E57" s="98">
        <f t="shared" si="28"/>
        <v>0</v>
      </c>
      <c r="F57" s="98">
        <f t="shared" si="28"/>
        <v>0</v>
      </c>
      <c r="G57" s="98">
        <f t="shared" si="28"/>
        <v>0</v>
      </c>
      <c r="H57" s="98">
        <f t="shared" si="28"/>
        <v>0</v>
      </c>
      <c r="I57" s="98">
        <f t="shared" si="28"/>
        <v>0</v>
      </c>
      <c r="J57" s="37" t="e">
        <f>ROUND(K57/I57,1)</f>
        <v>#DIV/0!</v>
      </c>
      <c r="K57" s="98">
        <f t="shared" ref="K57:S57" si="29">K10+K11+K12+K13+K14+K15+K16+K17+K18+K19+K20+K22+K23+K24+K25+K26+K28+K30+K31+K34+K35+K36+K37+K39+K42+K43+K44+K46+K48+K50+K51+K54+K38+K45+K49+K27+K21+K47+K29</f>
        <v>0</v>
      </c>
      <c r="L57" s="98">
        <f t="shared" si="29"/>
        <v>0</v>
      </c>
      <c r="M57" s="98">
        <f t="shared" si="29"/>
        <v>50007</v>
      </c>
      <c r="N57" s="98">
        <f t="shared" si="29"/>
        <v>0</v>
      </c>
      <c r="O57" s="98">
        <f t="shared" si="29"/>
        <v>50007</v>
      </c>
      <c r="P57" s="98">
        <f t="shared" si="29"/>
        <v>45052</v>
      </c>
      <c r="Q57" s="98">
        <f t="shared" si="29"/>
        <v>0</v>
      </c>
      <c r="R57" s="98">
        <f t="shared" si="29"/>
        <v>45052</v>
      </c>
      <c r="S57" s="98">
        <f t="shared" si="29"/>
        <v>12590</v>
      </c>
      <c r="T57" s="37">
        <f>ROUND(U57/S57,1)</f>
        <v>2.9</v>
      </c>
      <c r="U57" s="98">
        <f t="shared" ref="U57:AG57" si="30">U10+U11+U12+U13+U14+U15+U16+U17+U18+U19+U20+U22+U23+U24+U25+U26+U28+U30+U31+U34+U35+U36+U37+U39+U42+U43+U44+U46+U48+U50+U51+U54+U38+U45+U49+U27+U21+U47+U29</f>
        <v>37121</v>
      </c>
      <c r="V57" s="98">
        <f t="shared" si="30"/>
        <v>132180</v>
      </c>
      <c r="W57" s="98">
        <f t="shared" si="30"/>
        <v>50007</v>
      </c>
      <c r="X57" s="98">
        <f t="shared" si="30"/>
        <v>0</v>
      </c>
      <c r="Y57" s="98">
        <f t="shared" si="30"/>
        <v>50007</v>
      </c>
      <c r="Z57" s="98">
        <f t="shared" si="30"/>
        <v>45052</v>
      </c>
      <c r="AA57" s="98">
        <f t="shared" si="30"/>
        <v>0</v>
      </c>
      <c r="AB57" s="98">
        <f t="shared" si="30"/>
        <v>45052</v>
      </c>
      <c r="AC57" s="98">
        <f t="shared" si="30"/>
        <v>12590</v>
      </c>
      <c r="AD57" s="98">
        <f t="shared" si="30"/>
        <v>37121</v>
      </c>
      <c r="AE57" s="98">
        <f t="shared" si="30"/>
        <v>132180</v>
      </c>
      <c r="AF57" s="98">
        <f t="shared" si="30"/>
        <v>146164</v>
      </c>
      <c r="AG57" s="98">
        <f t="shared" si="30"/>
        <v>32.86</v>
      </c>
    </row>
    <row r="58" spans="1:33" ht="15.75" customHeight="1" thickBot="1">
      <c r="Q58" s="61"/>
      <c r="R58" s="61"/>
      <c r="S58" s="61"/>
      <c r="T58" s="61"/>
    </row>
  </sheetData>
  <sheetProtection password="CC5B" sheet="1" objects="1" scenarios="1"/>
  <mergeCells count="31">
    <mergeCell ref="A5:A8"/>
    <mergeCell ref="C1:R1"/>
    <mergeCell ref="C3:E3"/>
    <mergeCell ref="F3:T3"/>
    <mergeCell ref="B5:B8"/>
    <mergeCell ref="Q4:T4"/>
    <mergeCell ref="I7:I8"/>
    <mergeCell ref="C5:L5"/>
    <mergeCell ref="M5:V5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V6:V8"/>
    <mergeCell ref="W6:Y7"/>
    <mergeCell ref="Z6:AB7"/>
    <mergeCell ref="AC6:AD6"/>
    <mergeCell ref="AE6:AE8"/>
    <mergeCell ref="J7:J8"/>
    <mergeCell ref="AD7:AD8"/>
    <mergeCell ref="K7:K8"/>
    <mergeCell ref="S7:S8"/>
    <mergeCell ref="T7:T8"/>
    <mergeCell ref="U7:U8"/>
    <mergeCell ref="AC7:AC8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G60"/>
  <sheetViews>
    <sheetView zoomScale="70" zoomScaleNormal="70" zoomScaleSheetLayoutView="70" workbookViewId="0">
      <selection activeCell="B31" sqref="B31"/>
    </sheetView>
  </sheetViews>
  <sheetFormatPr defaultRowHeight="15"/>
  <cols>
    <col min="1" max="1" width="12.42578125" style="121" bestFit="1" customWidth="1"/>
    <col min="2" max="2" width="32.4257812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Q4" s="385" t="s">
        <v>558</v>
      </c>
      <c r="R4" s="385"/>
      <c r="S4" s="385"/>
      <c r="T4" s="385"/>
    </row>
    <row r="5" spans="1:33" s="17" customFormat="1" ht="20.25" customHeight="1" thickBot="1">
      <c r="A5" s="333" t="s">
        <v>218</v>
      </c>
      <c r="B5" s="338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39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39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40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104"/>
      <c r="D10" s="74"/>
      <c r="E10" s="74">
        <f>C10+D10</f>
        <v>0</v>
      </c>
      <c r="F10" s="23">
        <f>G10+H10</f>
        <v>0</v>
      </c>
      <c r="G10" s="74"/>
      <c r="H10" s="232"/>
      <c r="I10" s="232"/>
      <c r="J10" s="22">
        <v>3.8</v>
      </c>
      <c r="K10" s="23">
        <f>ROUND(I10*J10,0)</f>
        <v>0</v>
      </c>
      <c r="L10" s="24">
        <f>E10+F10+K10</f>
        <v>0</v>
      </c>
      <c r="M10" s="104"/>
      <c r="N10" s="74"/>
      <c r="O10" s="74">
        <f>M10+N10</f>
        <v>0</v>
      </c>
      <c r="P10" s="23">
        <f>Q10+R10</f>
        <v>0</v>
      </c>
      <c r="Q10" s="74"/>
      <c r="R10" s="232"/>
      <c r="S10" s="232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/>
      <c r="D11" s="8"/>
      <c r="E11" s="74">
        <f t="shared" ref="E11:E56" si="1">C11+D11</f>
        <v>0</v>
      </c>
      <c r="F11" s="23">
        <f t="shared" ref="F11:F56" si="2">G11+H11</f>
        <v>0</v>
      </c>
      <c r="G11" s="74"/>
      <c r="H11" s="232"/>
      <c r="I11" s="232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74">
        <f t="shared" ref="O11:O18" si="5">M11+N11</f>
        <v>0</v>
      </c>
      <c r="P11" s="23">
        <f t="shared" ref="P11:P56" si="6">Q11+R11</f>
        <v>0</v>
      </c>
      <c r="Q11" s="74"/>
      <c r="R11" s="232"/>
      <c r="S11" s="232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Z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/>
      <c r="D12" s="8"/>
      <c r="E12" s="74">
        <f t="shared" si="1"/>
        <v>0</v>
      </c>
      <c r="F12" s="23">
        <f t="shared" si="2"/>
        <v>0</v>
      </c>
      <c r="G12" s="74"/>
      <c r="H12" s="232"/>
      <c r="I12" s="232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74">
        <f t="shared" si="5"/>
        <v>0</v>
      </c>
      <c r="P12" s="23">
        <f t="shared" si="6"/>
        <v>0</v>
      </c>
      <c r="Q12" s="74"/>
      <c r="R12" s="232"/>
      <c r="S12" s="232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/>
      <c r="D13" s="8"/>
      <c r="E13" s="74">
        <f t="shared" si="1"/>
        <v>0</v>
      </c>
      <c r="F13" s="23">
        <f t="shared" si="2"/>
        <v>0</v>
      </c>
      <c r="G13" s="74"/>
      <c r="H13" s="232"/>
      <c r="I13" s="232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74">
        <f t="shared" si="5"/>
        <v>0</v>
      </c>
      <c r="P13" s="23">
        <f t="shared" si="6"/>
        <v>0</v>
      </c>
      <c r="Q13" s="74"/>
      <c r="R13" s="232"/>
      <c r="S13" s="232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/>
      <c r="D14" s="8"/>
      <c r="E14" s="74">
        <f t="shared" si="1"/>
        <v>0</v>
      </c>
      <c r="F14" s="23">
        <f t="shared" si="2"/>
        <v>0</v>
      </c>
      <c r="G14" s="74"/>
      <c r="H14" s="232"/>
      <c r="I14" s="232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74">
        <f t="shared" si="5"/>
        <v>0</v>
      </c>
      <c r="P14" s="23">
        <f t="shared" si="6"/>
        <v>0</v>
      </c>
      <c r="Q14" s="74"/>
      <c r="R14" s="232"/>
      <c r="S14" s="232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/>
      <c r="D15" s="8"/>
      <c r="E15" s="74">
        <f t="shared" si="1"/>
        <v>0</v>
      </c>
      <c r="F15" s="23">
        <f t="shared" si="2"/>
        <v>0</v>
      </c>
      <c r="G15" s="74"/>
      <c r="H15" s="232"/>
      <c r="I15" s="232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74">
        <f t="shared" si="5"/>
        <v>0</v>
      </c>
      <c r="P15" s="23">
        <f t="shared" si="6"/>
        <v>0</v>
      </c>
      <c r="Q15" s="74"/>
      <c r="R15" s="232"/>
      <c r="S15" s="232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/>
      <c r="D16" s="8"/>
      <c r="E16" s="74">
        <f>C16+D16</f>
        <v>0</v>
      </c>
      <c r="F16" s="23">
        <f>G16+H16</f>
        <v>0</v>
      </c>
      <c r="G16" s="74"/>
      <c r="H16" s="232"/>
      <c r="I16" s="232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>Q16+R16</f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ref="W16:AC16" si="12">C16+M16</f>
        <v>0</v>
      </c>
      <c r="X16" s="31">
        <f t="shared" si="12"/>
        <v>0</v>
      </c>
      <c r="Y16" s="31">
        <f t="shared" si="12"/>
        <v>0</v>
      </c>
      <c r="Z16" s="31">
        <f t="shared" si="12"/>
        <v>0</v>
      </c>
      <c r="AA16" s="31">
        <f t="shared" si="12"/>
        <v>0</v>
      </c>
      <c r="AB16" s="31">
        <f t="shared" si="12"/>
        <v>0</v>
      </c>
      <c r="AC16" s="31">
        <f t="shared" si="12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/>
      <c r="D17" s="8"/>
      <c r="E17" s="74">
        <f t="shared" si="1"/>
        <v>0</v>
      </c>
      <c r="F17" s="23">
        <f t="shared" si="2"/>
        <v>0</v>
      </c>
      <c r="G17" s="74"/>
      <c r="H17" s="232"/>
      <c r="I17" s="232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74">
        <f t="shared" si="5"/>
        <v>0</v>
      </c>
      <c r="P17" s="23">
        <f t="shared" si="6"/>
        <v>0</v>
      </c>
      <c r="Q17" s="74"/>
      <c r="R17" s="232"/>
      <c r="S17" s="232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/>
      <c r="D18" s="8"/>
      <c r="E18" s="74">
        <f t="shared" si="1"/>
        <v>0</v>
      </c>
      <c r="F18" s="23">
        <f t="shared" si="2"/>
        <v>0</v>
      </c>
      <c r="G18" s="74"/>
      <c r="H18" s="232"/>
      <c r="I18" s="232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74">
        <f t="shared" si="5"/>
        <v>0</v>
      </c>
      <c r="P18" s="23">
        <f t="shared" si="6"/>
        <v>0</v>
      </c>
      <c r="Q18" s="74"/>
      <c r="R18" s="232"/>
      <c r="S18" s="232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/>
      <c r="D19" s="8"/>
      <c r="E19" s="74">
        <f>C19+D19</f>
        <v>0</v>
      </c>
      <c r="F19" s="23">
        <f t="shared" si="2"/>
        <v>0</v>
      </c>
      <c r="G19" s="74"/>
      <c r="H19" s="232"/>
      <c r="I19" s="232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74">
        <f>M19+N19</f>
        <v>0</v>
      </c>
      <c r="P19" s="23">
        <f t="shared" si="6"/>
        <v>0</v>
      </c>
      <c r="Q19" s="74"/>
      <c r="R19" s="232"/>
      <c r="S19" s="232"/>
      <c r="T19" s="27">
        <v>2.4</v>
      </c>
      <c r="U19" s="31">
        <f t="shared" ref="U19:U30" si="13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/>
      <c r="D20" s="8"/>
      <c r="E20" s="74">
        <f t="shared" si="1"/>
        <v>0</v>
      </c>
      <c r="F20" s="23">
        <f t="shared" si="2"/>
        <v>0</v>
      </c>
      <c r="G20" s="74"/>
      <c r="H20" s="232"/>
      <c r="I20" s="232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 t="shared" ref="O20:O56" si="14">M20+N20</f>
        <v>0</v>
      </c>
      <c r="P20" s="23">
        <f t="shared" si="6"/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3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74">
        <f t="shared" si="14"/>
        <v>0</v>
      </c>
      <c r="P21" s="23">
        <f t="shared" si="6"/>
        <v>0</v>
      </c>
      <c r="Q21" s="74"/>
      <c r="R21" s="232"/>
      <c r="S21" s="232"/>
      <c r="T21" s="27">
        <v>3.1</v>
      </c>
      <c r="U21" s="31">
        <f t="shared" si="13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/>
      <c r="D22" s="8"/>
      <c r="E22" s="74">
        <f t="shared" si="1"/>
        <v>0</v>
      </c>
      <c r="F22" s="23">
        <f t="shared" si="2"/>
        <v>0</v>
      </c>
      <c r="G22" s="74"/>
      <c r="H22" s="232"/>
      <c r="I22" s="232"/>
      <c r="J22" s="27">
        <v>2.2000000000000002</v>
      </c>
      <c r="K22" s="31">
        <f t="shared" si="3"/>
        <v>0</v>
      </c>
      <c r="L22" s="32">
        <f t="shared" ref="L22:L56" si="15">E22+F22+K22</f>
        <v>0</v>
      </c>
      <c r="M22" s="83"/>
      <c r="N22" s="8"/>
      <c r="O22" s="74">
        <f t="shared" si="14"/>
        <v>0</v>
      </c>
      <c r="P22" s="23">
        <f t="shared" si="6"/>
        <v>0</v>
      </c>
      <c r="Q22" s="74"/>
      <c r="R22" s="232"/>
      <c r="S22" s="232"/>
      <c r="T22" s="27">
        <v>2.2000000000000002</v>
      </c>
      <c r="U22" s="31">
        <f t="shared" si="13"/>
        <v>0</v>
      </c>
      <c r="V22" s="88">
        <f t="shared" ref="V22:V30" si="16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/>
      <c r="D23" s="8"/>
      <c r="E23" s="74">
        <f t="shared" si="1"/>
        <v>0</v>
      </c>
      <c r="F23" s="23">
        <f t="shared" si="2"/>
        <v>0</v>
      </c>
      <c r="G23" s="74"/>
      <c r="H23" s="232"/>
      <c r="I23" s="232"/>
      <c r="J23" s="27">
        <v>2.9</v>
      </c>
      <c r="K23" s="31">
        <f t="shared" si="3"/>
        <v>0</v>
      </c>
      <c r="L23" s="32">
        <f t="shared" si="15"/>
        <v>0</v>
      </c>
      <c r="M23" s="83"/>
      <c r="N23" s="8"/>
      <c r="O23" s="74">
        <f t="shared" si="14"/>
        <v>0</v>
      </c>
      <c r="P23" s="23">
        <f t="shared" si="6"/>
        <v>0</v>
      </c>
      <c r="Q23" s="74"/>
      <c r="R23" s="232"/>
      <c r="S23" s="232"/>
      <c r="T23" s="27">
        <v>2.9</v>
      </c>
      <c r="U23" s="31">
        <f t="shared" si="13"/>
        <v>0</v>
      </c>
      <c r="V23" s="88">
        <f t="shared" si="16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/>
      <c r="D24" s="8"/>
      <c r="E24" s="74">
        <f t="shared" si="1"/>
        <v>0</v>
      </c>
      <c r="F24" s="23">
        <f t="shared" si="2"/>
        <v>0</v>
      </c>
      <c r="G24" s="74"/>
      <c r="H24" s="232"/>
      <c r="I24" s="232"/>
      <c r="J24" s="27">
        <v>2.2999999999999998</v>
      </c>
      <c r="K24" s="31">
        <f t="shared" si="3"/>
        <v>0</v>
      </c>
      <c r="L24" s="32">
        <f t="shared" si="15"/>
        <v>0</v>
      </c>
      <c r="M24" s="83"/>
      <c r="N24" s="8"/>
      <c r="O24" s="74">
        <f t="shared" si="14"/>
        <v>0</v>
      </c>
      <c r="P24" s="23">
        <f t="shared" si="6"/>
        <v>0</v>
      </c>
      <c r="Q24" s="74"/>
      <c r="R24" s="232"/>
      <c r="S24" s="232"/>
      <c r="T24" s="27">
        <v>2.2999999999999998</v>
      </c>
      <c r="U24" s="31">
        <f t="shared" si="13"/>
        <v>0</v>
      </c>
      <c r="V24" s="88">
        <f t="shared" si="16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/>
      <c r="D25" s="8"/>
      <c r="E25" s="74">
        <f t="shared" si="1"/>
        <v>0</v>
      </c>
      <c r="F25" s="23">
        <f t="shared" si="2"/>
        <v>0</v>
      </c>
      <c r="G25" s="74"/>
      <c r="H25" s="232"/>
      <c r="I25" s="232"/>
      <c r="J25" s="27">
        <v>2</v>
      </c>
      <c r="K25" s="31">
        <f t="shared" si="3"/>
        <v>0</v>
      </c>
      <c r="L25" s="32">
        <f t="shared" si="15"/>
        <v>0</v>
      </c>
      <c r="M25" s="83"/>
      <c r="N25" s="8"/>
      <c r="O25" s="74">
        <f t="shared" si="14"/>
        <v>0</v>
      </c>
      <c r="P25" s="23">
        <f t="shared" si="6"/>
        <v>0</v>
      </c>
      <c r="Q25" s="74"/>
      <c r="R25" s="232"/>
      <c r="S25" s="232"/>
      <c r="T25" s="27">
        <v>2</v>
      </c>
      <c r="U25" s="31">
        <f t="shared" si="13"/>
        <v>0</v>
      </c>
      <c r="V25" s="88">
        <f t="shared" si="16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/>
      <c r="D26" s="8"/>
      <c r="E26" s="74">
        <f t="shared" si="1"/>
        <v>0</v>
      </c>
      <c r="F26" s="23">
        <f t="shared" si="2"/>
        <v>0</v>
      </c>
      <c r="G26" s="74"/>
      <c r="H26" s="232"/>
      <c r="I26" s="232"/>
      <c r="J26" s="27">
        <v>2.5</v>
      </c>
      <c r="K26" s="31">
        <f t="shared" si="3"/>
        <v>0</v>
      </c>
      <c r="L26" s="32">
        <f t="shared" si="15"/>
        <v>0</v>
      </c>
      <c r="M26" s="83">
        <v>0</v>
      </c>
      <c r="N26" s="8">
        <v>0</v>
      </c>
      <c r="O26" s="74">
        <f t="shared" si="14"/>
        <v>0</v>
      </c>
      <c r="P26" s="23">
        <f t="shared" si="6"/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3"/>
        <v>0</v>
      </c>
      <c r="V26" s="88">
        <f t="shared" si="16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">
        <v>0</v>
      </c>
      <c r="J27" s="27">
        <v>2.5</v>
      </c>
      <c r="K27" s="31">
        <f t="shared" si="3"/>
        <v>0</v>
      </c>
      <c r="L27" s="32">
        <f t="shared" si="15"/>
        <v>0</v>
      </c>
      <c r="M27" s="83"/>
      <c r="N27" s="8"/>
      <c r="O27" s="74">
        <f t="shared" si="14"/>
        <v>0</v>
      </c>
      <c r="P27" s="23">
        <f t="shared" si="6"/>
        <v>0</v>
      </c>
      <c r="Q27" s="74"/>
      <c r="R27" s="232"/>
      <c r="S27" s="232"/>
      <c r="T27" s="27">
        <v>2.5</v>
      </c>
      <c r="U27" s="31">
        <f t="shared" si="13"/>
        <v>0</v>
      </c>
      <c r="V27" s="88">
        <f t="shared" si="16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/>
      <c r="D28" s="8"/>
      <c r="E28" s="74">
        <f t="shared" si="1"/>
        <v>0</v>
      </c>
      <c r="F28" s="23">
        <f t="shared" si="2"/>
        <v>0</v>
      </c>
      <c r="G28" s="74"/>
      <c r="H28" s="232"/>
      <c r="I28" s="232"/>
      <c r="J28" s="29">
        <v>4.0999999999999996</v>
      </c>
      <c r="K28" s="31">
        <f t="shared" si="3"/>
        <v>0</v>
      </c>
      <c r="L28" s="32">
        <f t="shared" si="15"/>
        <v>0</v>
      </c>
      <c r="M28" s="83"/>
      <c r="N28" s="8"/>
      <c r="O28" s="74">
        <f t="shared" si="14"/>
        <v>0</v>
      </c>
      <c r="P28" s="23">
        <f t="shared" si="6"/>
        <v>0</v>
      </c>
      <c r="Q28" s="74"/>
      <c r="R28" s="232"/>
      <c r="S28" s="232"/>
      <c r="T28" s="29">
        <v>4.0999999999999996</v>
      </c>
      <c r="U28" s="31">
        <f t="shared" si="13"/>
        <v>0</v>
      </c>
      <c r="V28" s="88">
        <f t="shared" si="16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/>
      <c r="D29" s="8"/>
      <c r="E29" s="74">
        <f>C29+D29</f>
        <v>0</v>
      </c>
      <c r="F29" s="23">
        <f>G29+H29</f>
        <v>0</v>
      </c>
      <c r="G29" s="74"/>
      <c r="H29" s="232"/>
      <c r="I29" s="232"/>
      <c r="J29" s="29">
        <v>4.0999999999999996</v>
      </c>
      <c r="K29" s="31">
        <f>ROUND(I29*J29,0)</f>
        <v>0</v>
      </c>
      <c r="L29" s="32">
        <f>E29+F29+K29</f>
        <v>0</v>
      </c>
      <c r="M29" s="83"/>
      <c r="N29" s="8"/>
      <c r="O29" s="74">
        <f>M29+N29</f>
        <v>0</v>
      </c>
      <c r="P29" s="23">
        <f>Q29+R29</f>
        <v>0</v>
      </c>
      <c r="Q29" s="74"/>
      <c r="R29" s="232"/>
      <c r="S29" s="232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ref="W29:AC29" si="17">C29+M29</f>
        <v>0</v>
      </c>
      <c r="X29" s="31">
        <f t="shared" si="17"/>
        <v>0</v>
      </c>
      <c r="Y29" s="31">
        <f t="shared" si="17"/>
        <v>0</v>
      </c>
      <c r="Z29" s="31">
        <f t="shared" si="17"/>
        <v>0</v>
      </c>
      <c r="AA29" s="31">
        <f t="shared" si="17"/>
        <v>0</v>
      </c>
      <c r="AB29" s="31">
        <f t="shared" si="17"/>
        <v>0</v>
      </c>
      <c r="AC29" s="31">
        <f t="shared" si="17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>
      <c r="A30" s="123">
        <v>65</v>
      </c>
      <c r="B30" s="56" t="s">
        <v>29</v>
      </c>
      <c r="C30" s="83"/>
      <c r="D30" s="8"/>
      <c r="E30" s="74">
        <f t="shared" si="1"/>
        <v>0</v>
      </c>
      <c r="F30" s="23">
        <f t="shared" si="2"/>
        <v>0</v>
      </c>
      <c r="G30" s="74"/>
      <c r="H30" s="232"/>
      <c r="I30" s="232"/>
      <c r="J30" s="29">
        <v>3.8</v>
      </c>
      <c r="K30" s="31">
        <f t="shared" si="3"/>
        <v>0</v>
      </c>
      <c r="L30" s="32">
        <f t="shared" si="15"/>
        <v>0</v>
      </c>
      <c r="M30" s="83"/>
      <c r="N30" s="8"/>
      <c r="O30" s="74">
        <f t="shared" si="14"/>
        <v>0</v>
      </c>
      <c r="P30" s="23">
        <f t="shared" si="6"/>
        <v>0</v>
      </c>
      <c r="Q30" s="74"/>
      <c r="R30" s="232"/>
      <c r="S30" s="232"/>
      <c r="T30" s="29">
        <v>3.8</v>
      </c>
      <c r="U30" s="31">
        <f t="shared" si="13"/>
        <v>0</v>
      </c>
      <c r="V30" s="88">
        <f t="shared" si="16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5"/>
        <v>0</v>
      </c>
      <c r="M31" s="83">
        <f>M32+M33</f>
        <v>0</v>
      </c>
      <c r="N31" s="8">
        <f>N32+N33</f>
        <v>0</v>
      </c>
      <c r="O31" s="74">
        <f t="shared" si="14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83"/>
      <c r="N32" s="8"/>
      <c r="O32" s="74">
        <f t="shared" si="14"/>
        <v>0</v>
      </c>
      <c r="P32" s="23">
        <f t="shared" si="6"/>
        <v>0</v>
      </c>
      <c r="Q32" s="8"/>
      <c r="R32" s="232"/>
      <c r="S32" s="232"/>
      <c r="T32" s="27">
        <v>2.8</v>
      </c>
      <c r="U32" s="31">
        <f t="shared" ref="U32:U50" si="18">ROUND(S32*T32,0)</f>
        <v>0</v>
      </c>
      <c r="V32" s="88">
        <f t="shared" ref="V32:V50" si="19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83"/>
      <c r="N33" s="8"/>
      <c r="O33" s="74">
        <f t="shared" si="14"/>
        <v>0</v>
      </c>
      <c r="P33" s="23">
        <f t="shared" si="6"/>
        <v>0</v>
      </c>
      <c r="Q33" s="8"/>
      <c r="R33" s="232"/>
      <c r="S33" s="232"/>
      <c r="T33" s="27">
        <v>2.8</v>
      </c>
      <c r="U33" s="31">
        <f t="shared" si="18"/>
        <v>0</v>
      </c>
      <c r="V33" s="88">
        <f t="shared" si="19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83"/>
      <c r="D34" s="8"/>
      <c r="E34" s="74">
        <f t="shared" si="1"/>
        <v>0</v>
      </c>
      <c r="F34" s="23">
        <f t="shared" si="2"/>
        <v>0</v>
      </c>
      <c r="G34" s="74"/>
      <c r="H34" s="232"/>
      <c r="I34" s="232"/>
      <c r="J34" s="27">
        <v>2.5</v>
      </c>
      <c r="K34" s="31">
        <f t="shared" si="3"/>
        <v>0</v>
      </c>
      <c r="L34" s="32">
        <f t="shared" si="15"/>
        <v>0</v>
      </c>
      <c r="M34" s="83"/>
      <c r="N34" s="8"/>
      <c r="O34" s="74">
        <f t="shared" si="14"/>
        <v>0</v>
      </c>
      <c r="P34" s="23">
        <f t="shared" si="6"/>
        <v>0</v>
      </c>
      <c r="Q34" s="74"/>
      <c r="R34" s="232"/>
      <c r="S34" s="232"/>
      <c r="T34" s="27">
        <v>2.5</v>
      </c>
      <c r="U34" s="31">
        <f t="shared" si="18"/>
        <v>0</v>
      </c>
      <c r="V34" s="88">
        <f t="shared" si="19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83"/>
      <c r="D35" s="8"/>
      <c r="E35" s="74">
        <f t="shared" si="1"/>
        <v>0</v>
      </c>
      <c r="F35" s="23">
        <f t="shared" si="2"/>
        <v>0</v>
      </c>
      <c r="G35" s="74"/>
      <c r="H35" s="232"/>
      <c r="I35" s="232"/>
      <c r="J35" s="27">
        <v>2.2000000000000002</v>
      </c>
      <c r="K35" s="31">
        <f t="shared" si="3"/>
        <v>0</v>
      </c>
      <c r="L35" s="32">
        <f t="shared" si="15"/>
        <v>0</v>
      </c>
      <c r="M35" s="83"/>
      <c r="N35" s="8"/>
      <c r="O35" s="74">
        <f t="shared" si="14"/>
        <v>0</v>
      </c>
      <c r="P35" s="23">
        <f t="shared" si="6"/>
        <v>0</v>
      </c>
      <c r="Q35" s="74"/>
      <c r="R35" s="232"/>
      <c r="S35" s="232"/>
      <c r="T35" s="27">
        <v>2.2000000000000002</v>
      </c>
      <c r="U35" s="31">
        <f t="shared" si="18"/>
        <v>0</v>
      </c>
      <c r="V35" s="88">
        <f t="shared" si="19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/>
      <c r="D36" s="8"/>
      <c r="E36" s="74">
        <f t="shared" si="1"/>
        <v>0</v>
      </c>
      <c r="F36" s="23">
        <f t="shared" si="2"/>
        <v>0</v>
      </c>
      <c r="G36" s="74"/>
      <c r="H36" s="232"/>
      <c r="I36" s="232"/>
      <c r="J36" s="27">
        <v>2.1</v>
      </c>
      <c r="K36" s="31">
        <f t="shared" si="3"/>
        <v>0</v>
      </c>
      <c r="L36" s="32">
        <f t="shared" si="15"/>
        <v>0</v>
      </c>
      <c r="M36" s="83"/>
      <c r="N36" s="8"/>
      <c r="O36" s="74">
        <f t="shared" si="14"/>
        <v>0</v>
      </c>
      <c r="P36" s="23">
        <f t="shared" si="6"/>
        <v>0</v>
      </c>
      <c r="Q36" s="74"/>
      <c r="R36" s="232"/>
      <c r="S36" s="232"/>
      <c r="T36" s="27">
        <v>2.1</v>
      </c>
      <c r="U36" s="31">
        <f t="shared" si="18"/>
        <v>0</v>
      </c>
      <c r="V36" s="88">
        <f t="shared" si="19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/>
      <c r="D37" s="8"/>
      <c r="E37" s="74">
        <f t="shared" si="1"/>
        <v>0</v>
      </c>
      <c r="F37" s="23">
        <f t="shared" si="2"/>
        <v>0</v>
      </c>
      <c r="G37" s="74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5"/>
        <v>0</v>
      </c>
      <c r="M37" s="83">
        <v>0</v>
      </c>
      <c r="N37" s="8">
        <v>0</v>
      </c>
      <c r="O37" s="74">
        <f t="shared" si="14"/>
        <v>0</v>
      </c>
      <c r="P37" s="23">
        <f t="shared" si="6"/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8"/>
        <v>0</v>
      </c>
      <c r="V37" s="88">
        <f t="shared" si="19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 t="shared" si="3"/>
        <v>0</v>
      </c>
      <c r="L38" s="32">
        <f t="shared" si="15"/>
        <v>0</v>
      </c>
      <c r="M38" s="83"/>
      <c r="N38" s="8"/>
      <c r="O38" s="74">
        <f t="shared" si="14"/>
        <v>0</v>
      </c>
      <c r="P38" s="23">
        <f t="shared" si="6"/>
        <v>0</v>
      </c>
      <c r="Q38" s="74"/>
      <c r="R38" s="8">
        <v>0</v>
      </c>
      <c r="S38" s="8">
        <v>0</v>
      </c>
      <c r="T38" s="27">
        <v>2</v>
      </c>
      <c r="U38" s="31">
        <f t="shared" si="18"/>
        <v>0</v>
      </c>
      <c r="V38" s="88">
        <f t="shared" si="19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83">
        <f>SUM(C40+C41)</f>
        <v>0</v>
      </c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4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8"/>
        <v>0</v>
      </c>
      <c r="V39" s="88">
        <f t="shared" si="19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5">
        <v>97</v>
      </c>
      <c r="B40" s="80" t="s">
        <v>38</v>
      </c>
      <c r="C40" s="83"/>
      <c r="D40" s="8"/>
      <c r="E40" s="74">
        <f t="shared" si="1"/>
        <v>0</v>
      </c>
      <c r="F40" s="23">
        <f t="shared" si="2"/>
        <v>0</v>
      </c>
      <c r="G40" s="74"/>
      <c r="H40" s="232"/>
      <c r="I40" s="232"/>
      <c r="J40" s="27">
        <v>2.7</v>
      </c>
      <c r="K40" s="31">
        <f>ROUND(I40*J40,0)</f>
        <v>0</v>
      </c>
      <c r="L40" s="32">
        <f t="shared" si="15"/>
        <v>0</v>
      </c>
      <c r="M40" s="83">
        <v>0</v>
      </c>
      <c r="N40" s="8">
        <v>0</v>
      </c>
      <c r="O40" s="74">
        <f t="shared" si="14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18"/>
        <v>0</v>
      </c>
      <c r="V40" s="88">
        <f t="shared" si="19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83"/>
      <c r="D41" s="8"/>
      <c r="E41" s="74">
        <f t="shared" si="1"/>
        <v>0</v>
      </c>
      <c r="F41" s="23">
        <f t="shared" si="2"/>
        <v>0</v>
      </c>
      <c r="G41" s="74"/>
      <c r="H41" s="232"/>
      <c r="I41" s="232"/>
      <c r="J41" s="27">
        <v>2.7</v>
      </c>
      <c r="K41" s="31">
        <f t="shared" si="3"/>
        <v>0</v>
      </c>
      <c r="L41" s="32">
        <f t="shared" si="15"/>
        <v>0</v>
      </c>
      <c r="M41" s="83">
        <v>0</v>
      </c>
      <c r="N41" s="8">
        <v>0</v>
      </c>
      <c r="O41" s="74">
        <f t="shared" si="14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18"/>
        <v>0</v>
      </c>
      <c r="V41" s="88">
        <f t="shared" si="19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83"/>
      <c r="D42" s="8"/>
      <c r="E42" s="74">
        <f t="shared" si="1"/>
        <v>0</v>
      </c>
      <c r="F42" s="23">
        <f t="shared" si="2"/>
        <v>0</v>
      </c>
      <c r="G42" s="74"/>
      <c r="H42" s="232"/>
      <c r="I42" s="232"/>
      <c r="J42" s="27">
        <v>2</v>
      </c>
      <c r="K42" s="31">
        <f t="shared" si="3"/>
        <v>0</v>
      </c>
      <c r="L42" s="32">
        <f t="shared" si="15"/>
        <v>0</v>
      </c>
      <c r="M42" s="83"/>
      <c r="N42" s="8"/>
      <c r="O42" s="74">
        <f t="shared" si="14"/>
        <v>0</v>
      </c>
      <c r="P42" s="23">
        <f t="shared" si="6"/>
        <v>0</v>
      </c>
      <c r="Q42" s="74"/>
      <c r="R42" s="232"/>
      <c r="S42" s="232"/>
      <c r="T42" s="27">
        <v>2</v>
      </c>
      <c r="U42" s="31">
        <f t="shared" si="18"/>
        <v>0</v>
      </c>
      <c r="V42" s="88">
        <f t="shared" si="19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/>
      <c r="D43" s="8"/>
      <c r="E43" s="74">
        <f t="shared" si="1"/>
        <v>0</v>
      </c>
      <c r="F43" s="23">
        <f t="shared" si="2"/>
        <v>0</v>
      </c>
      <c r="G43" s="74"/>
      <c r="H43" s="232"/>
      <c r="I43" s="232"/>
      <c r="J43" s="27">
        <v>2.9</v>
      </c>
      <c r="K43" s="31">
        <f t="shared" si="3"/>
        <v>0</v>
      </c>
      <c r="L43" s="32">
        <f t="shared" si="15"/>
        <v>0</v>
      </c>
      <c r="M43" s="83"/>
      <c r="N43" s="8"/>
      <c r="O43" s="74">
        <f t="shared" si="14"/>
        <v>0</v>
      </c>
      <c r="P43" s="23">
        <f t="shared" si="6"/>
        <v>0</v>
      </c>
      <c r="Q43" s="74"/>
      <c r="R43" s="232"/>
      <c r="S43" s="232"/>
      <c r="T43" s="27">
        <v>2.9</v>
      </c>
      <c r="U43" s="31">
        <f t="shared" si="18"/>
        <v>0</v>
      </c>
      <c r="V43" s="88">
        <f t="shared" si="19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/>
      <c r="D44" s="8"/>
      <c r="E44" s="74">
        <f t="shared" si="1"/>
        <v>0</v>
      </c>
      <c r="F44" s="23">
        <f t="shared" si="2"/>
        <v>0</v>
      </c>
      <c r="G44" s="74"/>
      <c r="H44" s="232"/>
      <c r="I44" s="232"/>
      <c r="J44" s="27">
        <v>2.6</v>
      </c>
      <c r="K44" s="31">
        <f t="shared" si="3"/>
        <v>0</v>
      </c>
      <c r="L44" s="32">
        <f t="shared" si="15"/>
        <v>0</v>
      </c>
      <c r="M44" s="83">
        <v>0</v>
      </c>
      <c r="N44" s="8">
        <v>0</v>
      </c>
      <c r="O44" s="74">
        <f t="shared" si="14"/>
        <v>0</v>
      </c>
      <c r="P44" s="23">
        <f t="shared" si="6"/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18"/>
        <v>0</v>
      </c>
      <c r="V44" s="88">
        <f t="shared" si="19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 t="shared" si="3"/>
        <v>0</v>
      </c>
      <c r="L45" s="32">
        <f t="shared" si="15"/>
        <v>0</v>
      </c>
      <c r="M45" s="83"/>
      <c r="N45" s="8"/>
      <c r="O45" s="74">
        <f t="shared" si="14"/>
        <v>0</v>
      </c>
      <c r="P45" s="23">
        <f t="shared" si="6"/>
        <v>0</v>
      </c>
      <c r="Q45" s="74"/>
      <c r="R45" s="232"/>
      <c r="S45" s="232"/>
      <c r="T45" s="27">
        <v>2.6</v>
      </c>
      <c r="U45" s="31">
        <f t="shared" si="18"/>
        <v>0</v>
      </c>
      <c r="V45" s="88">
        <f t="shared" si="19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/>
      <c r="D46" s="8"/>
      <c r="E46" s="74">
        <f t="shared" si="1"/>
        <v>0</v>
      </c>
      <c r="F46" s="23">
        <f t="shared" si="2"/>
        <v>0</v>
      </c>
      <c r="G46" s="74"/>
      <c r="H46" s="232"/>
      <c r="I46" s="232"/>
      <c r="J46" s="27">
        <v>3</v>
      </c>
      <c r="K46" s="31">
        <f t="shared" si="3"/>
        <v>0</v>
      </c>
      <c r="L46" s="32">
        <f t="shared" si="15"/>
        <v>0</v>
      </c>
      <c r="M46" s="83">
        <v>0</v>
      </c>
      <c r="N46" s="8">
        <v>0</v>
      </c>
      <c r="O46" s="74">
        <f t="shared" si="14"/>
        <v>0</v>
      </c>
      <c r="P46" s="23">
        <f t="shared" si="6"/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18"/>
        <v>0</v>
      </c>
      <c r="V46" s="88">
        <f t="shared" si="19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 t="shared" si="3"/>
        <v>0</v>
      </c>
      <c r="L47" s="32">
        <f t="shared" si="15"/>
        <v>0</v>
      </c>
      <c r="M47" s="83"/>
      <c r="N47" s="8"/>
      <c r="O47" s="74">
        <f t="shared" si="14"/>
        <v>0</v>
      </c>
      <c r="P47" s="23">
        <f t="shared" si="6"/>
        <v>0</v>
      </c>
      <c r="Q47" s="74"/>
      <c r="R47" s="232"/>
      <c r="S47" s="232"/>
      <c r="T47" s="27">
        <v>3</v>
      </c>
      <c r="U47" s="31">
        <f t="shared" si="18"/>
        <v>0</v>
      </c>
      <c r="V47" s="88">
        <f t="shared" si="19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/>
      <c r="D48" s="8"/>
      <c r="E48" s="74">
        <f t="shared" si="1"/>
        <v>0</v>
      </c>
      <c r="F48" s="23">
        <f t="shared" si="2"/>
        <v>0</v>
      </c>
      <c r="G48" s="74"/>
      <c r="H48" s="232"/>
      <c r="I48" s="232"/>
      <c r="J48" s="27">
        <v>2</v>
      </c>
      <c r="K48" s="31">
        <f t="shared" si="3"/>
        <v>0</v>
      </c>
      <c r="L48" s="32">
        <f t="shared" si="15"/>
        <v>0</v>
      </c>
      <c r="M48" s="83"/>
      <c r="N48" s="8"/>
      <c r="O48" s="74">
        <f t="shared" si="14"/>
        <v>0</v>
      </c>
      <c r="P48" s="23">
        <f t="shared" si="6"/>
        <v>0</v>
      </c>
      <c r="Q48" s="74"/>
      <c r="R48" s="232"/>
      <c r="S48" s="232"/>
      <c r="T48" s="27">
        <v>2</v>
      </c>
      <c r="U48" s="31">
        <f t="shared" si="18"/>
        <v>0</v>
      </c>
      <c r="V48" s="88">
        <f t="shared" si="19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/>
      <c r="D49" s="8"/>
      <c r="E49" s="74">
        <f t="shared" si="1"/>
        <v>0</v>
      </c>
      <c r="F49" s="23">
        <f t="shared" si="2"/>
        <v>0</v>
      </c>
      <c r="G49" s="74"/>
      <c r="H49" s="232"/>
      <c r="I49" s="232"/>
      <c r="J49" s="27">
        <v>2.5</v>
      </c>
      <c r="K49" s="31">
        <f t="shared" si="3"/>
        <v>0</v>
      </c>
      <c r="L49" s="32">
        <f t="shared" si="15"/>
        <v>0</v>
      </c>
      <c r="M49" s="83">
        <v>0</v>
      </c>
      <c r="N49" s="8">
        <v>0</v>
      </c>
      <c r="O49" s="74">
        <f t="shared" si="14"/>
        <v>0</v>
      </c>
      <c r="P49" s="23">
        <f t="shared" si="6"/>
        <v>0</v>
      </c>
      <c r="Q49" s="8">
        <v>0</v>
      </c>
      <c r="R49" s="8">
        <v>0</v>
      </c>
      <c r="S49" s="8">
        <v>0</v>
      </c>
      <c r="T49" s="27">
        <v>2.5</v>
      </c>
      <c r="U49" s="31">
        <f t="shared" si="18"/>
        <v>0</v>
      </c>
      <c r="V49" s="88">
        <f t="shared" si="19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5"/>
        <v>0</v>
      </c>
      <c r="M50" s="83"/>
      <c r="N50" s="8"/>
      <c r="O50" s="74">
        <f t="shared" si="14"/>
        <v>0</v>
      </c>
      <c r="P50" s="23">
        <f t="shared" si="6"/>
        <v>0</v>
      </c>
      <c r="Q50" s="74"/>
      <c r="R50" s="232"/>
      <c r="S50" s="232"/>
      <c r="T50" s="27">
        <v>2.5</v>
      </c>
      <c r="U50" s="31">
        <f t="shared" si="18"/>
        <v>0</v>
      </c>
      <c r="V50" s="88">
        <f t="shared" si="19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">
        <f>SUM(N52:N53)</f>
        <v>0</v>
      </c>
      <c r="O51" s="74">
        <f t="shared" si="14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83"/>
      <c r="D52" s="8"/>
      <c r="E52" s="74">
        <f t="shared" si="1"/>
        <v>0</v>
      </c>
      <c r="F52" s="23">
        <f t="shared" si="2"/>
        <v>0</v>
      </c>
      <c r="G52" s="74"/>
      <c r="H52" s="74"/>
      <c r="I52" s="74"/>
      <c r="J52" s="27">
        <v>2</v>
      </c>
      <c r="K52" s="31">
        <f>ROUND(I52*J52,0)</f>
        <v>0</v>
      </c>
      <c r="L52" s="32">
        <f t="shared" si="15"/>
        <v>0</v>
      </c>
      <c r="M52" s="83"/>
      <c r="N52" s="8"/>
      <c r="O52" s="74">
        <f t="shared" si="14"/>
        <v>0</v>
      </c>
      <c r="P52" s="23">
        <f t="shared" si="6"/>
        <v>0</v>
      </c>
      <c r="Q52" s="74"/>
      <c r="R52" s="74"/>
      <c r="S52" s="74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83"/>
      <c r="D53" s="8"/>
      <c r="E53" s="74">
        <f t="shared" si="1"/>
        <v>0</v>
      </c>
      <c r="F53" s="23">
        <f t="shared" si="2"/>
        <v>0</v>
      </c>
      <c r="G53" s="74"/>
      <c r="H53" s="74"/>
      <c r="I53" s="74"/>
      <c r="J53" s="27">
        <v>2</v>
      </c>
      <c r="K53" s="31">
        <f>ROUND(I53*J53,0)</f>
        <v>0</v>
      </c>
      <c r="L53" s="32">
        <f t="shared" si="15"/>
        <v>0</v>
      </c>
      <c r="M53" s="83"/>
      <c r="N53" s="8"/>
      <c r="O53" s="74">
        <f t="shared" si="14"/>
        <v>0</v>
      </c>
      <c r="P53" s="23">
        <f t="shared" si="6"/>
        <v>0</v>
      </c>
      <c r="Q53" s="74"/>
      <c r="R53" s="74"/>
      <c r="S53" s="74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5"/>
        <v>0</v>
      </c>
      <c r="M54" s="83">
        <v>0</v>
      </c>
      <c r="N54" s="8">
        <v>0</v>
      </c>
      <c r="O54" s="74">
        <f t="shared" si="14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74"/>
      <c r="H55" s="74"/>
      <c r="I55" s="31">
        <v>0</v>
      </c>
      <c r="J55" s="27">
        <v>0</v>
      </c>
      <c r="K55" s="31">
        <f t="shared" si="3"/>
        <v>0</v>
      </c>
      <c r="L55" s="32">
        <f t="shared" si="15"/>
        <v>0</v>
      </c>
      <c r="M55" s="83">
        <v>0</v>
      </c>
      <c r="N55" s="8">
        <v>0</v>
      </c>
      <c r="O55" s="74">
        <f t="shared" si="14"/>
        <v>0</v>
      </c>
      <c r="P55" s="23">
        <f t="shared" si="6"/>
        <v>0</v>
      </c>
      <c r="Q55" s="74"/>
      <c r="R55" s="74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103"/>
      <c r="H56" s="103"/>
      <c r="I56" s="62">
        <v>0</v>
      </c>
      <c r="J56" s="34">
        <v>0</v>
      </c>
      <c r="K56" s="62">
        <f t="shared" si="3"/>
        <v>0</v>
      </c>
      <c r="L56" s="95">
        <f t="shared" si="15"/>
        <v>0</v>
      </c>
      <c r="M56" s="101">
        <v>0</v>
      </c>
      <c r="N56" s="102">
        <v>0</v>
      </c>
      <c r="O56" s="103">
        <f t="shared" si="14"/>
        <v>0</v>
      </c>
      <c r="P56" s="35">
        <f t="shared" si="6"/>
        <v>0</v>
      </c>
      <c r="Q56" s="103"/>
      <c r="R56" s="10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20">C10+C11+C12+C13+C14+C15+C16+C17+C18+C19+C20+C22+C23+C24+C25+C26+C28+C30+C31+C34+C35+C36+C37+C39+C42+C43+C44+C46+C48+C50+C51+C54+C38+C45+C49+C27+C21+C47+C29</f>
        <v>0</v>
      </c>
      <c r="D57" s="98">
        <f t="shared" si="20"/>
        <v>0</v>
      </c>
      <c r="E57" s="98">
        <f t="shared" si="20"/>
        <v>0</v>
      </c>
      <c r="F57" s="98">
        <f t="shared" si="20"/>
        <v>0</v>
      </c>
      <c r="G57" s="98">
        <f t="shared" si="20"/>
        <v>0</v>
      </c>
      <c r="H57" s="98">
        <f t="shared" si="20"/>
        <v>0</v>
      </c>
      <c r="I57" s="98">
        <f t="shared" si="20"/>
        <v>0</v>
      </c>
      <c r="J57" s="37" t="e">
        <f>ROUND(K57/I57,1)</f>
        <v>#DIV/0!</v>
      </c>
      <c r="K57" s="98">
        <f t="shared" ref="K57:S57" si="21">K10+K11+K12+K13+K14+K15+K16+K17+K18+K19+K20+K22+K23+K24+K25+K26+K28+K30+K31+K34+K35+K36+K37+K39+K42+K43+K44+K46+K48+K50+K51+K54+K38+K45+K49+K27+K21+K47+K29</f>
        <v>0</v>
      </c>
      <c r="L57" s="98">
        <f t="shared" si="21"/>
        <v>0</v>
      </c>
      <c r="M57" s="98">
        <f t="shared" si="21"/>
        <v>0</v>
      </c>
      <c r="N57" s="98">
        <f t="shared" si="21"/>
        <v>0</v>
      </c>
      <c r="O57" s="98">
        <f t="shared" si="21"/>
        <v>0</v>
      </c>
      <c r="P57" s="98">
        <f t="shared" si="21"/>
        <v>0</v>
      </c>
      <c r="Q57" s="98">
        <f t="shared" si="21"/>
        <v>0</v>
      </c>
      <c r="R57" s="98">
        <f t="shared" si="21"/>
        <v>0</v>
      </c>
      <c r="S57" s="98">
        <f t="shared" si="21"/>
        <v>0</v>
      </c>
      <c r="T57" s="37" t="e">
        <f>ROUND(U57/S57,1)</f>
        <v>#DIV/0!</v>
      </c>
      <c r="U57" s="98">
        <f t="shared" ref="U57:AG57" si="22">U10+U11+U12+U13+U14+U15+U16+U17+U18+U19+U20+U22+U23+U24+U25+U26+U28+U30+U31+U34+U35+U36+U37+U39+U42+U43+U44+U46+U48+U50+U51+U54+U38+U45+U49+U27+U21+U47+U29</f>
        <v>0</v>
      </c>
      <c r="V57" s="98">
        <f t="shared" si="22"/>
        <v>0</v>
      </c>
      <c r="W57" s="98">
        <f t="shared" si="22"/>
        <v>0</v>
      </c>
      <c r="X57" s="98">
        <f t="shared" si="22"/>
        <v>0</v>
      </c>
      <c r="Y57" s="98">
        <f t="shared" si="22"/>
        <v>0</v>
      </c>
      <c r="Z57" s="98">
        <f t="shared" si="22"/>
        <v>0</v>
      </c>
      <c r="AA57" s="98">
        <f t="shared" si="22"/>
        <v>0</v>
      </c>
      <c r="AB57" s="98">
        <f t="shared" si="22"/>
        <v>0</v>
      </c>
      <c r="AC57" s="98">
        <f t="shared" si="22"/>
        <v>0</v>
      </c>
      <c r="AD57" s="98">
        <f t="shared" si="22"/>
        <v>0</v>
      </c>
      <c r="AE57" s="98">
        <f t="shared" si="22"/>
        <v>0</v>
      </c>
      <c r="AF57" s="98">
        <f t="shared" si="22"/>
        <v>146164</v>
      </c>
      <c r="AG57" s="98">
        <f t="shared" si="22"/>
        <v>0</v>
      </c>
    </row>
    <row r="58" spans="1:33" ht="15.75" customHeight="1">
      <c r="Q58" s="73"/>
      <c r="R58" s="73"/>
      <c r="S58" s="73"/>
      <c r="T58" s="73"/>
    </row>
    <row r="59" spans="1:33">
      <c r="Q59" s="236"/>
      <c r="R59" s="236"/>
      <c r="S59" s="237"/>
      <c r="T59" s="237"/>
    </row>
    <row r="60" spans="1:33">
      <c r="Q60" s="236"/>
      <c r="R60" s="236"/>
      <c r="S60" s="237"/>
      <c r="T60" s="237"/>
    </row>
  </sheetData>
  <sheetProtection password="CC5B" sheet="1" objects="1" scenarios="1"/>
  <mergeCells count="31">
    <mergeCell ref="A5:A8"/>
    <mergeCell ref="C1:R1"/>
    <mergeCell ref="C3:E3"/>
    <mergeCell ref="F3:T3"/>
    <mergeCell ref="Q4:T4"/>
    <mergeCell ref="B5:B8"/>
    <mergeCell ref="C5:L5"/>
    <mergeCell ref="M5:V5"/>
    <mergeCell ref="V6:V8"/>
    <mergeCell ref="U7:U8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AC7:AC8"/>
    <mergeCell ref="AD7:AD8"/>
    <mergeCell ref="W6:Y7"/>
    <mergeCell ref="Z6:AB7"/>
    <mergeCell ref="AC6:AD6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G60"/>
  <sheetViews>
    <sheetView zoomScale="70" zoomScaleNormal="70" zoomScaleSheetLayoutView="70" workbookViewId="0">
      <selection activeCell="B31" sqref="B31"/>
    </sheetView>
  </sheetViews>
  <sheetFormatPr defaultRowHeight="15"/>
  <cols>
    <col min="1" max="1" width="12.42578125" style="121" bestFit="1" customWidth="1"/>
    <col min="2" max="2" width="32.42578125" customWidth="1"/>
    <col min="3" max="4" width="8.7109375" customWidth="1"/>
    <col min="5" max="5" width="8.5703125" customWidth="1"/>
    <col min="6" max="8" width="8.7109375" customWidth="1"/>
    <col min="9" max="9" width="9.42578125" customWidth="1"/>
    <col min="10" max="10" width="8.7109375" style="1" customWidth="1"/>
    <col min="11" max="11" width="9.5703125" style="1" customWidth="1"/>
    <col min="12" max="13" width="8.7109375" customWidth="1"/>
    <col min="14" max="14" width="8.7109375" style="1" customWidth="1"/>
    <col min="15" max="15" width="7.7109375" customWidth="1"/>
    <col min="16" max="16" width="8.7109375" customWidth="1"/>
    <col min="17" max="17" width="8.42578125" customWidth="1"/>
    <col min="18" max="18" width="8.7109375" customWidth="1"/>
    <col min="19" max="19" width="8.7109375" style="1" customWidth="1"/>
    <col min="20" max="20" width="11.42578125" style="1" customWidth="1"/>
    <col min="28" max="28" width="10.140625" customWidth="1"/>
  </cols>
  <sheetData>
    <row r="1" spans="1:33" ht="63" customHeight="1">
      <c r="C1" s="384" t="s">
        <v>166</v>
      </c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19"/>
      <c r="T1" s="19"/>
    </row>
    <row r="2" spans="1:33" ht="18.75">
      <c r="B2" s="231" t="s">
        <v>685</v>
      </c>
      <c r="C2" s="18"/>
      <c r="D2" s="18"/>
      <c r="E2" s="2"/>
      <c r="F2" s="2"/>
      <c r="G2" s="2"/>
      <c r="H2" s="2"/>
      <c r="I2" s="2"/>
      <c r="J2" s="3"/>
      <c r="K2" s="3"/>
      <c r="S2" s="4"/>
    </row>
    <row r="3" spans="1:33" ht="18.75">
      <c r="B3" s="5"/>
      <c r="C3" s="386" t="s">
        <v>50</v>
      </c>
      <c r="D3" s="386"/>
      <c r="E3" s="386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  <c r="T3" s="387"/>
    </row>
    <row r="4" spans="1:33" ht="15.75" customHeight="1" thickBot="1">
      <c r="Q4" s="242" t="s">
        <v>629</v>
      </c>
      <c r="R4" s="242"/>
      <c r="S4" s="242"/>
      <c r="T4" s="242"/>
    </row>
    <row r="5" spans="1:33" s="17" customFormat="1" ht="20.25" customHeight="1" thickBot="1">
      <c r="A5" s="333" t="s">
        <v>218</v>
      </c>
      <c r="B5" s="338" t="s">
        <v>0</v>
      </c>
      <c r="C5" s="320" t="s">
        <v>1</v>
      </c>
      <c r="D5" s="321"/>
      <c r="E5" s="321"/>
      <c r="F5" s="321"/>
      <c r="G5" s="321"/>
      <c r="H5" s="321"/>
      <c r="I5" s="321"/>
      <c r="J5" s="321"/>
      <c r="K5" s="321"/>
      <c r="L5" s="322"/>
      <c r="M5" s="359" t="s">
        <v>2</v>
      </c>
      <c r="N5" s="360"/>
      <c r="O5" s="360"/>
      <c r="P5" s="360"/>
      <c r="Q5" s="360"/>
      <c r="R5" s="360"/>
      <c r="S5" s="360"/>
      <c r="T5" s="360"/>
      <c r="U5" s="360"/>
      <c r="V5" s="360"/>
      <c r="W5" s="330" t="s">
        <v>3</v>
      </c>
      <c r="X5" s="331"/>
      <c r="Y5" s="331"/>
      <c r="Z5" s="331"/>
      <c r="AA5" s="331"/>
      <c r="AB5" s="331"/>
      <c r="AC5" s="331"/>
      <c r="AD5" s="331"/>
      <c r="AE5" s="332"/>
      <c r="AF5" s="314" t="s">
        <v>167</v>
      </c>
      <c r="AG5" s="311" t="s">
        <v>168</v>
      </c>
    </row>
    <row r="6" spans="1:33" s="17" customFormat="1" ht="39.75" customHeight="1">
      <c r="A6" s="334"/>
      <c r="B6" s="339"/>
      <c r="C6" s="353" t="s">
        <v>164</v>
      </c>
      <c r="D6" s="354"/>
      <c r="E6" s="355"/>
      <c r="F6" s="348" t="s">
        <v>165</v>
      </c>
      <c r="G6" s="348"/>
      <c r="H6" s="349"/>
      <c r="I6" s="352" t="s">
        <v>4</v>
      </c>
      <c r="J6" s="350"/>
      <c r="K6" s="351"/>
      <c r="L6" s="317" t="s">
        <v>5</v>
      </c>
      <c r="M6" s="326" t="s">
        <v>164</v>
      </c>
      <c r="N6" s="327"/>
      <c r="O6" s="327"/>
      <c r="P6" s="343" t="s">
        <v>165</v>
      </c>
      <c r="Q6" s="343"/>
      <c r="R6" s="343"/>
      <c r="S6" s="343" t="s">
        <v>4</v>
      </c>
      <c r="T6" s="343"/>
      <c r="U6" s="343"/>
      <c r="V6" s="323" t="s">
        <v>5</v>
      </c>
      <c r="W6" s="328" t="s">
        <v>164</v>
      </c>
      <c r="X6" s="329"/>
      <c r="Y6" s="329"/>
      <c r="Z6" s="319" t="s">
        <v>165</v>
      </c>
      <c r="AA6" s="319"/>
      <c r="AB6" s="319"/>
      <c r="AC6" s="319" t="s">
        <v>4</v>
      </c>
      <c r="AD6" s="319"/>
      <c r="AE6" s="315" t="s">
        <v>5</v>
      </c>
      <c r="AF6" s="315"/>
      <c r="AG6" s="312"/>
    </row>
    <row r="7" spans="1:33" s="17" customFormat="1" ht="14.25" customHeight="1">
      <c r="A7" s="334"/>
      <c r="B7" s="339"/>
      <c r="C7" s="356"/>
      <c r="D7" s="357"/>
      <c r="E7" s="358"/>
      <c r="F7" s="350"/>
      <c r="G7" s="350"/>
      <c r="H7" s="351"/>
      <c r="I7" s="344" t="s">
        <v>6</v>
      </c>
      <c r="J7" s="346" t="s">
        <v>7</v>
      </c>
      <c r="K7" s="344" t="s">
        <v>8</v>
      </c>
      <c r="L7" s="317"/>
      <c r="M7" s="328"/>
      <c r="N7" s="329"/>
      <c r="O7" s="329"/>
      <c r="P7" s="319"/>
      <c r="Q7" s="319"/>
      <c r="R7" s="319"/>
      <c r="S7" s="315" t="s">
        <v>6</v>
      </c>
      <c r="T7" s="341" t="s">
        <v>7</v>
      </c>
      <c r="U7" s="315" t="s">
        <v>8</v>
      </c>
      <c r="V7" s="324"/>
      <c r="W7" s="328"/>
      <c r="X7" s="329"/>
      <c r="Y7" s="329"/>
      <c r="Z7" s="319"/>
      <c r="AA7" s="319"/>
      <c r="AB7" s="319"/>
      <c r="AC7" s="315" t="s">
        <v>6</v>
      </c>
      <c r="AD7" s="315" t="s">
        <v>8</v>
      </c>
      <c r="AE7" s="315"/>
      <c r="AF7" s="315"/>
      <c r="AG7" s="312"/>
    </row>
    <row r="8" spans="1:33" s="17" customFormat="1" ht="95.25" customHeight="1" thickBot="1">
      <c r="A8" s="335"/>
      <c r="B8" s="340"/>
      <c r="C8" s="75" t="s">
        <v>9</v>
      </c>
      <c r="D8" s="13" t="s">
        <v>10</v>
      </c>
      <c r="E8" s="13" t="s">
        <v>11</v>
      </c>
      <c r="F8" s="76" t="s">
        <v>11</v>
      </c>
      <c r="G8" s="76" t="s">
        <v>171</v>
      </c>
      <c r="H8" s="76" t="s">
        <v>170</v>
      </c>
      <c r="I8" s="345"/>
      <c r="J8" s="347"/>
      <c r="K8" s="345"/>
      <c r="L8" s="318"/>
      <c r="M8" s="75" t="s">
        <v>9</v>
      </c>
      <c r="N8" s="13" t="s">
        <v>10</v>
      </c>
      <c r="O8" s="13" t="s">
        <v>11</v>
      </c>
      <c r="P8" s="76" t="s">
        <v>11</v>
      </c>
      <c r="Q8" s="76" t="s">
        <v>171</v>
      </c>
      <c r="R8" s="76" t="s">
        <v>170</v>
      </c>
      <c r="S8" s="316"/>
      <c r="T8" s="342"/>
      <c r="U8" s="316"/>
      <c r="V8" s="325"/>
      <c r="W8" s="75" t="s">
        <v>9</v>
      </c>
      <c r="X8" s="13" t="s">
        <v>10</v>
      </c>
      <c r="Y8" s="13" t="s">
        <v>11</v>
      </c>
      <c r="Z8" s="76" t="s">
        <v>11</v>
      </c>
      <c r="AA8" s="76" t="s">
        <v>171</v>
      </c>
      <c r="AB8" s="76" t="s">
        <v>170</v>
      </c>
      <c r="AC8" s="316"/>
      <c r="AD8" s="316"/>
      <c r="AE8" s="316"/>
      <c r="AF8" s="316"/>
      <c r="AG8" s="313"/>
    </row>
    <row r="9" spans="1:33" s="16" customFormat="1" ht="12.75" thickBot="1">
      <c r="A9" s="120">
        <v>1</v>
      </c>
      <c r="B9" s="46">
        <v>1</v>
      </c>
      <c r="C9" s="72">
        <v>2</v>
      </c>
      <c r="D9" s="14">
        <v>3</v>
      </c>
      <c r="E9" s="15" t="s">
        <v>12</v>
      </c>
      <c r="F9" s="47" t="s">
        <v>197</v>
      </c>
      <c r="G9" s="47">
        <v>6</v>
      </c>
      <c r="H9" s="47">
        <v>7</v>
      </c>
      <c r="I9" s="47">
        <v>8</v>
      </c>
      <c r="J9" s="48">
        <v>9</v>
      </c>
      <c r="K9" s="49" t="s">
        <v>189</v>
      </c>
      <c r="L9" s="50" t="s">
        <v>188</v>
      </c>
      <c r="M9" s="69">
        <v>12</v>
      </c>
      <c r="N9" s="70">
        <v>13</v>
      </c>
      <c r="O9" s="70" t="s">
        <v>190</v>
      </c>
      <c r="P9" s="70" t="s">
        <v>191</v>
      </c>
      <c r="Q9" s="70">
        <v>16</v>
      </c>
      <c r="R9" s="70">
        <v>17</v>
      </c>
      <c r="S9" s="70">
        <v>18</v>
      </c>
      <c r="T9" s="71">
        <v>19</v>
      </c>
      <c r="U9" s="70" t="s">
        <v>192</v>
      </c>
      <c r="V9" s="77" t="s">
        <v>193</v>
      </c>
      <c r="W9" s="51" t="s">
        <v>195</v>
      </c>
      <c r="X9" s="49" t="s">
        <v>196</v>
      </c>
      <c r="Y9" s="49" t="s">
        <v>194</v>
      </c>
      <c r="Z9" s="47" t="s">
        <v>198</v>
      </c>
      <c r="AA9" s="47" t="s">
        <v>199</v>
      </c>
      <c r="AB9" s="47" t="s">
        <v>200</v>
      </c>
      <c r="AC9" s="47" t="s">
        <v>201</v>
      </c>
      <c r="AD9" s="47" t="s">
        <v>202</v>
      </c>
      <c r="AE9" s="47" t="s">
        <v>203</v>
      </c>
      <c r="AF9" s="47">
        <v>31</v>
      </c>
      <c r="AG9" s="52">
        <v>32</v>
      </c>
    </row>
    <row r="10" spans="1:33">
      <c r="A10" s="122">
        <v>136</v>
      </c>
      <c r="B10" s="54" t="s">
        <v>13</v>
      </c>
      <c r="C10" s="104"/>
      <c r="D10" s="74"/>
      <c r="E10" s="74">
        <f>C10+D10</f>
        <v>0</v>
      </c>
      <c r="F10" s="23">
        <f>G10+H10</f>
        <v>0</v>
      </c>
      <c r="G10" s="74"/>
      <c r="H10" s="232"/>
      <c r="I10" s="232"/>
      <c r="J10" s="22">
        <v>3.8</v>
      </c>
      <c r="K10" s="23">
        <f>ROUND(I10*J10,0)</f>
        <v>0</v>
      </c>
      <c r="L10" s="24">
        <f>E10+F10+K10</f>
        <v>0</v>
      </c>
      <c r="M10" s="104"/>
      <c r="N10" s="74"/>
      <c r="O10" s="74">
        <f>M10+N10</f>
        <v>0</v>
      </c>
      <c r="P10" s="23">
        <f>Q10+R10</f>
        <v>0</v>
      </c>
      <c r="Q10" s="74"/>
      <c r="R10" s="232"/>
      <c r="S10" s="232"/>
      <c r="T10" s="22">
        <v>3.8</v>
      </c>
      <c r="U10" s="23">
        <f>ROUND(S10*T10,0)</f>
        <v>0</v>
      </c>
      <c r="V10" s="67">
        <f>O10+P10+U10</f>
        <v>0</v>
      </c>
      <c r="W10" s="25">
        <f>C10+M10</f>
        <v>0</v>
      </c>
      <c r="X10" s="23">
        <f>D10+N10</f>
        <v>0</v>
      </c>
      <c r="Y10" s="23">
        <f>E10+O10</f>
        <v>0</v>
      </c>
      <c r="Z10" s="23">
        <f>F10+P10</f>
        <v>0</v>
      </c>
      <c r="AA10" s="23">
        <f t="shared" ref="AA10:AC56" si="0">G10+Q10</f>
        <v>0</v>
      </c>
      <c r="AB10" s="23">
        <f>H10+R10</f>
        <v>0</v>
      </c>
      <c r="AC10" s="23">
        <f>I10+S10</f>
        <v>0</v>
      </c>
      <c r="AD10" s="23">
        <f>K10+U10</f>
        <v>0</v>
      </c>
      <c r="AE10" s="23">
        <f>L10+V10</f>
        <v>0</v>
      </c>
      <c r="AF10" s="26">
        <v>5282</v>
      </c>
      <c r="AG10" s="92">
        <f>IFERROR(ROUND(AE10/AF10,2),"")</f>
        <v>0</v>
      </c>
    </row>
    <row r="11" spans="1:33">
      <c r="A11" s="123">
        <v>4</v>
      </c>
      <c r="B11" s="56" t="s">
        <v>14</v>
      </c>
      <c r="C11" s="83"/>
      <c r="D11" s="8"/>
      <c r="E11" s="74">
        <f t="shared" ref="E11:E56" si="1">C11+D11</f>
        <v>0</v>
      </c>
      <c r="F11" s="23">
        <f t="shared" ref="F11:F56" si="2">G11+H11</f>
        <v>0</v>
      </c>
      <c r="G11" s="74"/>
      <c r="H11" s="232"/>
      <c r="I11" s="232"/>
      <c r="J11" s="27">
        <v>2.6</v>
      </c>
      <c r="K11" s="31">
        <f t="shared" ref="K11:K56" si="3">ROUND(I11*J11,0)</f>
        <v>0</v>
      </c>
      <c r="L11" s="32">
        <f t="shared" ref="L11:L19" si="4">E11+F11+K11</f>
        <v>0</v>
      </c>
      <c r="M11" s="83"/>
      <c r="N11" s="8"/>
      <c r="O11" s="74">
        <f t="shared" ref="O11:O18" si="5">M11+N11</f>
        <v>0</v>
      </c>
      <c r="P11" s="23">
        <f t="shared" ref="P11:P56" si="6">Q11+R11</f>
        <v>0</v>
      </c>
      <c r="Q11" s="74"/>
      <c r="R11" s="232"/>
      <c r="S11" s="232"/>
      <c r="T11" s="27">
        <v>2.6</v>
      </c>
      <c r="U11" s="31">
        <f t="shared" ref="U11:U17" si="7">ROUND(S11*T11,0)</f>
        <v>0</v>
      </c>
      <c r="V11" s="88">
        <f t="shared" ref="V11:V19" si="8">O11+P11+U11</f>
        <v>0</v>
      </c>
      <c r="W11" s="30">
        <f t="shared" ref="W11:AC56" si="9">C11+M11</f>
        <v>0</v>
      </c>
      <c r="X11" s="31">
        <f t="shared" si="9"/>
        <v>0</v>
      </c>
      <c r="Y11" s="31">
        <f t="shared" si="9"/>
        <v>0</v>
      </c>
      <c r="Z11" s="31">
        <f t="shared" si="9"/>
        <v>0</v>
      </c>
      <c r="AA11" s="31">
        <f t="shared" si="0"/>
        <v>0</v>
      </c>
      <c r="AB11" s="31">
        <f t="shared" si="0"/>
        <v>0</v>
      </c>
      <c r="AC11" s="31">
        <f t="shared" si="0"/>
        <v>0</v>
      </c>
      <c r="AD11" s="31">
        <f t="shared" ref="AD11:AE56" si="10">K11+U11</f>
        <v>0</v>
      </c>
      <c r="AE11" s="31">
        <f t="shared" si="10"/>
        <v>0</v>
      </c>
      <c r="AF11" s="28">
        <v>3450</v>
      </c>
      <c r="AG11" s="91">
        <f t="shared" ref="AG11:AG54" si="11">IFERROR(ROUND(AE11/AF11,2),"")</f>
        <v>0</v>
      </c>
    </row>
    <row r="12" spans="1:33">
      <c r="A12" s="123">
        <v>58</v>
      </c>
      <c r="B12" s="57" t="s">
        <v>15</v>
      </c>
      <c r="C12" s="83"/>
      <c r="D12" s="8"/>
      <c r="E12" s="74">
        <f t="shared" si="1"/>
        <v>0</v>
      </c>
      <c r="F12" s="23">
        <f t="shared" si="2"/>
        <v>0</v>
      </c>
      <c r="G12" s="74"/>
      <c r="H12" s="232"/>
      <c r="I12" s="232"/>
      <c r="J12" s="27">
        <v>2.5</v>
      </c>
      <c r="K12" s="31">
        <f t="shared" si="3"/>
        <v>0</v>
      </c>
      <c r="L12" s="32">
        <f t="shared" si="4"/>
        <v>0</v>
      </c>
      <c r="M12" s="83"/>
      <c r="N12" s="8"/>
      <c r="O12" s="74">
        <f t="shared" si="5"/>
        <v>0</v>
      </c>
      <c r="P12" s="23">
        <f t="shared" si="6"/>
        <v>0</v>
      </c>
      <c r="Q12" s="74"/>
      <c r="R12" s="232"/>
      <c r="S12" s="232"/>
      <c r="T12" s="27">
        <v>2.5</v>
      </c>
      <c r="U12" s="31">
        <f t="shared" si="7"/>
        <v>0</v>
      </c>
      <c r="V12" s="88">
        <f t="shared" si="8"/>
        <v>0</v>
      </c>
      <c r="W12" s="30">
        <f t="shared" si="9"/>
        <v>0</v>
      </c>
      <c r="X12" s="31">
        <f t="shared" si="9"/>
        <v>0</v>
      </c>
      <c r="Y12" s="31">
        <f t="shared" si="9"/>
        <v>0</v>
      </c>
      <c r="Z12" s="31">
        <f>F12+P12</f>
        <v>0</v>
      </c>
      <c r="AA12" s="31">
        <f>G12+Q12</f>
        <v>0</v>
      </c>
      <c r="AB12" s="31">
        <f>H12+R12</f>
        <v>0</v>
      </c>
      <c r="AC12" s="31">
        <f t="shared" si="0"/>
        <v>0</v>
      </c>
      <c r="AD12" s="31">
        <f t="shared" si="10"/>
        <v>0</v>
      </c>
      <c r="AE12" s="31">
        <f t="shared" si="10"/>
        <v>0</v>
      </c>
      <c r="AF12" s="28">
        <v>4670</v>
      </c>
      <c r="AG12" s="91">
        <f t="shared" si="11"/>
        <v>0</v>
      </c>
    </row>
    <row r="13" spans="1:33">
      <c r="A13" s="123">
        <v>11</v>
      </c>
      <c r="B13" s="56" t="s">
        <v>16</v>
      </c>
      <c r="C13" s="83"/>
      <c r="D13" s="8"/>
      <c r="E13" s="74">
        <f t="shared" si="1"/>
        <v>0</v>
      </c>
      <c r="F13" s="23">
        <f t="shared" si="2"/>
        <v>0</v>
      </c>
      <c r="G13" s="74"/>
      <c r="H13" s="232"/>
      <c r="I13" s="232"/>
      <c r="J13" s="27">
        <v>2.2000000000000002</v>
      </c>
      <c r="K13" s="31">
        <f t="shared" si="3"/>
        <v>0</v>
      </c>
      <c r="L13" s="32">
        <f t="shared" si="4"/>
        <v>0</v>
      </c>
      <c r="M13" s="83"/>
      <c r="N13" s="8"/>
      <c r="O13" s="74">
        <f t="shared" si="5"/>
        <v>0</v>
      </c>
      <c r="P13" s="23">
        <f t="shared" si="6"/>
        <v>0</v>
      </c>
      <c r="Q13" s="74"/>
      <c r="R13" s="232"/>
      <c r="S13" s="232"/>
      <c r="T13" s="27">
        <v>2.2000000000000002</v>
      </c>
      <c r="U13" s="31">
        <f t="shared" si="7"/>
        <v>0</v>
      </c>
      <c r="V13" s="88">
        <f t="shared" si="8"/>
        <v>0</v>
      </c>
      <c r="W13" s="30">
        <f t="shared" si="9"/>
        <v>0</v>
      </c>
      <c r="X13" s="31">
        <f t="shared" si="9"/>
        <v>0</v>
      </c>
      <c r="Y13" s="31">
        <f t="shared" si="9"/>
        <v>0</v>
      </c>
      <c r="Z13" s="31">
        <f t="shared" si="9"/>
        <v>0</v>
      </c>
      <c r="AA13" s="31">
        <f t="shared" si="0"/>
        <v>0</v>
      </c>
      <c r="AB13" s="31">
        <f t="shared" si="0"/>
        <v>0</v>
      </c>
      <c r="AC13" s="31">
        <f t="shared" si="0"/>
        <v>0</v>
      </c>
      <c r="AD13" s="31">
        <f t="shared" si="10"/>
        <v>0</v>
      </c>
      <c r="AE13" s="31">
        <f t="shared" si="10"/>
        <v>0</v>
      </c>
      <c r="AF13" s="28">
        <v>4313</v>
      </c>
      <c r="AG13" s="91">
        <f t="shared" si="11"/>
        <v>0</v>
      </c>
    </row>
    <row r="14" spans="1:33">
      <c r="A14" s="123">
        <v>12</v>
      </c>
      <c r="B14" s="56" t="s">
        <v>17</v>
      </c>
      <c r="C14" s="83"/>
      <c r="D14" s="8"/>
      <c r="E14" s="74">
        <f t="shared" si="1"/>
        <v>0</v>
      </c>
      <c r="F14" s="23">
        <f t="shared" si="2"/>
        <v>0</v>
      </c>
      <c r="G14" s="74"/>
      <c r="H14" s="232"/>
      <c r="I14" s="232"/>
      <c r="J14" s="27">
        <v>2.1</v>
      </c>
      <c r="K14" s="31">
        <f t="shared" si="3"/>
        <v>0</v>
      </c>
      <c r="L14" s="32">
        <f t="shared" si="4"/>
        <v>0</v>
      </c>
      <c r="M14" s="83"/>
      <c r="N14" s="8"/>
      <c r="O14" s="74">
        <f t="shared" si="5"/>
        <v>0</v>
      </c>
      <c r="P14" s="23">
        <f t="shared" si="6"/>
        <v>0</v>
      </c>
      <c r="Q14" s="74"/>
      <c r="R14" s="232"/>
      <c r="S14" s="232"/>
      <c r="T14" s="27">
        <v>2.1</v>
      </c>
      <c r="U14" s="31">
        <f t="shared" si="7"/>
        <v>0</v>
      </c>
      <c r="V14" s="88">
        <f t="shared" si="8"/>
        <v>0</v>
      </c>
      <c r="W14" s="30">
        <f t="shared" si="9"/>
        <v>0</v>
      </c>
      <c r="X14" s="31">
        <f t="shared" si="9"/>
        <v>0</v>
      </c>
      <c r="Y14" s="31">
        <f t="shared" si="9"/>
        <v>0</v>
      </c>
      <c r="Z14" s="31">
        <f t="shared" si="9"/>
        <v>0</v>
      </c>
      <c r="AA14" s="31">
        <f t="shared" si="0"/>
        <v>0</v>
      </c>
      <c r="AB14" s="31">
        <f t="shared" si="0"/>
        <v>0</v>
      </c>
      <c r="AC14" s="31">
        <f t="shared" si="0"/>
        <v>0</v>
      </c>
      <c r="AD14" s="31">
        <f t="shared" si="10"/>
        <v>0</v>
      </c>
      <c r="AE14" s="31">
        <f t="shared" si="10"/>
        <v>0</v>
      </c>
      <c r="AF14" s="28">
        <v>3779</v>
      </c>
      <c r="AG14" s="91">
        <f t="shared" si="11"/>
        <v>0</v>
      </c>
    </row>
    <row r="15" spans="1:33">
      <c r="A15" s="123">
        <v>13</v>
      </c>
      <c r="B15" s="58" t="s">
        <v>18</v>
      </c>
      <c r="C15" s="83"/>
      <c r="D15" s="8"/>
      <c r="E15" s="74">
        <f t="shared" si="1"/>
        <v>0</v>
      </c>
      <c r="F15" s="23">
        <f t="shared" si="2"/>
        <v>0</v>
      </c>
      <c r="G15" s="74"/>
      <c r="H15" s="232"/>
      <c r="I15" s="232"/>
      <c r="J15" s="27">
        <v>2.1</v>
      </c>
      <c r="K15" s="31">
        <f t="shared" si="3"/>
        <v>0</v>
      </c>
      <c r="L15" s="32">
        <f t="shared" si="4"/>
        <v>0</v>
      </c>
      <c r="M15" s="83"/>
      <c r="N15" s="8"/>
      <c r="O15" s="74">
        <f t="shared" si="5"/>
        <v>0</v>
      </c>
      <c r="P15" s="23">
        <f t="shared" si="6"/>
        <v>0</v>
      </c>
      <c r="Q15" s="74"/>
      <c r="R15" s="232"/>
      <c r="S15" s="232"/>
      <c r="T15" s="27">
        <v>2.1</v>
      </c>
      <c r="U15" s="31">
        <f t="shared" si="7"/>
        <v>0</v>
      </c>
      <c r="V15" s="88">
        <f t="shared" si="8"/>
        <v>0</v>
      </c>
      <c r="W15" s="30">
        <f t="shared" si="9"/>
        <v>0</v>
      </c>
      <c r="X15" s="31">
        <f t="shared" si="9"/>
        <v>0</v>
      </c>
      <c r="Y15" s="31">
        <f t="shared" si="9"/>
        <v>0</v>
      </c>
      <c r="Z15" s="31">
        <f t="shared" si="9"/>
        <v>0</v>
      </c>
      <c r="AA15" s="31">
        <f t="shared" si="0"/>
        <v>0</v>
      </c>
      <c r="AB15" s="31">
        <f t="shared" si="0"/>
        <v>0</v>
      </c>
      <c r="AC15" s="31">
        <f t="shared" si="0"/>
        <v>0</v>
      </c>
      <c r="AD15" s="31">
        <f t="shared" si="10"/>
        <v>0</v>
      </c>
      <c r="AE15" s="31">
        <f t="shared" si="10"/>
        <v>0</v>
      </c>
      <c r="AF15" s="28"/>
      <c r="AG15" s="91"/>
    </row>
    <row r="16" spans="1:33">
      <c r="A16" s="123">
        <v>14</v>
      </c>
      <c r="B16" s="58" t="s">
        <v>215</v>
      </c>
      <c r="C16" s="83"/>
      <c r="D16" s="8"/>
      <c r="E16" s="74">
        <f>C16+D16</f>
        <v>0</v>
      </c>
      <c r="F16" s="23">
        <f>G16+H16</f>
        <v>0</v>
      </c>
      <c r="G16" s="74"/>
      <c r="H16" s="232"/>
      <c r="I16" s="232"/>
      <c r="J16" s="27">
        <v>2.7</v>
      </c>
      <c r="K16" s="31">
        <f>ROUND(I16*J16,0)</f>
        <v>0</v>
      </c>
      <c r="L16" s="32">
        <f>E16+F16+K16</f>
        <v>0</v>
      </c>
      <c r="M16" s="83">
        <v>0</v>
      </c>
      <c r="N16" s="8">
        <v>0</v>
      </c>
      <c r="O16" s="74">
        <f t="shared" si="5"/>
        <v>0</v>
      </c>
      <c r="P16" s="23">
        <f>Q16+R16</f>
        <v>0</v>
      </c>
      <c r="Q16" s="8">
        <v>0</v>
      </c>
      <c r="R16" s="8">
        <v>0</v>
      </c>
      <c r="S16" s="8">
        <v>0</v>
      </c>
      <c r="T16" s="27"/>
      <c r="U16" s="31">
        <v>0</v>
      </c>
      <c r="V16" s="88">
        <v>0</v>
      </c>
      <c r="W16" s="30">
        <f t="shared" si="9"/>
        <v>0</v>
      </c>
      <c r="X16" s="31">
        <f t="shared" si="9"/>
        <v>0</v>
      </c>
      <c r="Y16" s="31">
        <f t="shared" si="9"/>
        <v>0</v>
      </c>
      <c r="Z16" s="31">
        <f t="shared" si="9"/>
        <v>0</v>
      </c>
      <c r="AA16" s="31">
        <f t="shared" si="9"/>
        <v>0</v>
      </c>
      <c r="AB16" s="31">
        <f t="shared" si="9"/>
        <v>0</v>
      </c>
      <c r="AC16" s="31">
        <f t="shared" si="9"/>
        <v>0</v>
      </c>
      <c r="AD16" s="31">
        <f>K16+U16</f>
        <v>0</v>
      </c>
      <c r="AE16" s="31">
        <f>L16+V16</f>
        <v>0</v>
      </c>
      <c r="AF16" s="28">
        <v>3008</v>
      </c>
      <c r="AG16" s="91">
        <f t="shared" si="11"/>
        <v>0</v>
      </c>
    </row>
    <row r="17" spans="1:33">
      <c r="A17" s="123">
        <v>16</v>
      </c>
      <c r="B17" s="57" t="s">
        <v>19</v>
      </c>
      <c r="C17" s="83"/>
      <c r="D17" s="8"/>
      <c r="E17" s="74">
        <f t="shared" si="1"/>
        <v>0</v>
      </c>
      <c r="F17" s="23">
        <f t="shared" si="2"/>
        <v>0</v>
      </c>
      <c r="G17" s="74"/>
      <c r="H17" s="232"/>
      <c r="I17" s="232"/>
      <c r="J17" s="29">
        <v>4.2</v>
      </c>
      <c r="K17" s="31">
        <f t="shared" si="3"/>
        <v>0</v>
      </c>
      <c r="L17" s="32">
        <f t="shared" si="4"/>
        <v>0</v>
      </c>
      <c r="M17" s="83"/>
      <c r="N17" s="8"/>
      <c r="O17" s="74">
        <f t="shared" si="5"/>
        <v>0</v>
      </c>
      <c r="P17" s="23">
        <f t="shared" si="6"/>
        <v>0</v>
      </c>
      <c r="Q17" s="74"/>
      <c r="R17" s="232"/>
      <c r="S17" s="232"/>
      <c r="T17" s="29">
        <v>4.2</v>
      </c>
      <c r="U17" s="31">
        <f t="shared" si="7"/>
        <v>0</v>
      </c>
      <c r="V17" s="88">
        <f t="shared" si="8"/>
        <v>0</v>
      </c>
      <c r="W17" s="30">
        <f t="shared" si="9"/>
        <v>0</v>
      </c>
      <c r="X17" s="31">
        <f t="shared" si="9"/>
        <v>0</v>
      </c>
      <c r="Y17" s="31">
        <f t="shared" si="9"/>
        <v>0</v>
      </c>
      <c r="Z17" s="31">
        <f t="shared" si="9"/>
        <v>0</v>
      </c>
      <c r="AA17" s="31">
        <f t="shared" si="0"/>
        <v>0</v>
      </c>
      <c r="AB17" s="31">
        <f t="shared" si="0"/>
        <v>0</v>
      </c>
      <c r="AC17" s="31">
        <f t="shared" si="0"/>
        <v>0</v>
      </c>
      <c r="AD17" s="31">
        <f t="shared" si="10"/>
        <v>0</v>
      </c>
      <c r="AE17" s="31">
        <f t="shared" si="10"/>
        <v>0</v>
      </c>
      <c r="AF17" s="28">
        <v>5000</v>
      </c>
      <c r="AG17" s="91">
        <f t="shared" si="11"/>
        <v>0</v>
      </c>
    </row>
    <row r="18" spans="1:33">
      <c r="A18" s="123">
        <v>22</v>
      </c>
      <c r="B18" s="57" t="s">
        <v>20</v>
      </c>
      <c r="C18" s="83"/>
      <c r="D18" s="8"/>
      <c r="E18" s="74">
        <f t="shared" si="1"/>
        <v>0</v>
      </c>
      <c r="F18" s="23">
        <f t="shared" si="2"/>
        <v>0</v>
      </c>
      <c r="G18" s="74"/>
      <c r="H18" s="232"/>
      <c r="I18" s="232"/>
      <c r="J18" s="27">
        <v>2</v>
      </c>
      <c r="K18" s="31">
        <f>ROUND(I18*J18,0)</f>
        <v>0</v>
      </c>
      <c r="L18" s="32">
        <f t="shared" si="4"/>
        <v>0</v>
      </c>
      <c r="M18" s="83"/>
      <c r="N18" s="8"/>
      <c r="O18" s="74">
        <f t="shared" si="5"/>
        <v>0</v>
      </c>
      <c r="P18" s="23">
        <f t="shared" si="6"/>
        <v>0</v>
      </c>
      <c r="Q18" s="74"/>
      <c r="R18" s="232"/>
      <c r="S18" s="232"/>
      <c r="T18" s="27">
        <v>2</v>
      </c>
      <c r="U18" s="31">
        <f>ROUND(S18*T18,0)</f>
        <v>0</v>
      </c>
      <c r="V18" s="88">
        <f t="shared" si="8"/>
        <v>0</v>
      </c>
      <c r="W18" s="30">
        <f t="shared" si="9"/>
        <v>0</v>
      </c>
      <c r="X18" s="31">
        <f t="shared" si="9"/>
        <v>0</v>
      </c>
      <c r="Y18" s="31">
        <f t="shared" si="9"/>
        <v>0</v>
      </c>
      <c r="Z18" s="31">
        <f t="shared" si="9"/>
        <v>0</v>
      </c>
      <c r="AA18" s="31">
        <f t="shared" si="0"/>
        <v>0</v>
      </c>
      <c r="AB18" s="31">
        <f t="shared" si="0"/>
        <v>0</v>
      </c>
      <c r="AC18" s="31">
        <f t="shared" si="0"/>
        <v>0</v>
      </c>
      <c r="AD18" s="31">
        <f t="shared" si="10"/>
        <v>0</v>
      </c>
      <c r="AE18" s="31">
        <f t="shared" si="10"/>
        <v>0</v>
      </c>
      <c r="AF18" s="28"/>
      <c r="AG18" s="91"/>
    </row>
    <row r="19" spans="1:33">
      <c r="A19" s="123">
        <v>28</v>
      </c>
      <c r="B19" s="57" t="s">
        <v>21</v>
      </c>
      <c r="C19" s="83"/>
      <c r="D19" s="8"/>
      <c r="E19" s="74">
        <f>C19+D19</f>
        <v>0</v>
      </c>
      <c r="F19" s="23">
        <f t="shared" si="2"/>
        <v>0</v>
      </c>
      <c r="G19" s="74"/>
      <c r="H19" s="232"/>
      <c r="I19" s="232"/>
      <c r="J19" s="27">
        <v>2.4</v>
      </c>
      <c r="K19" s="31">
        <f t="shared" si="3"/>
        <v>0</v>
      </c>
      <c r="L19" s="32">
        <f t="shared" si="4"/>
        <v>0</v>
      </c>
      <c r="M19" s="83"/>
      <c r="N19" s="8"/>
      <c r="O19" s="74">
        <f>M19+N19</f>
        <v>0</v>
      </c>
      <c r="P19" s="23">
        <f t="shared" si="6"/>
        <v>0</v>
      </c>
      <c r="Q19" s="74"/>
      <c r="R19" s="232"/>
      <c r="S19" s="232"/>
      <c r="T19" s="27">
        <v>2.4</v>
      </c>
      <c r="U19" s="31">
        <f t="shared" ref="U19:U30" si="12">ROUND(S19*T19,0)</f>
        <v>0</v>
      </c>
      <c r="V19" s="88">
        <f t="shared" si="8"/>
        <v>0</v>
      </c>
      <c r="W19" s="30">
        <f t="shared" si="9"/>
        <v>0</v>
      </c>
      <c r="X19" s="31">
        <f t="shared" si="9"/>
        <v>0</v>
      </c>
      <c r="Y19" s="31">
        <f t="shared" si="9"/>
        <v>0</v>
      </c>
      <c r="Z19" s="31">
        <f t="shared" si="9"/>
        <v>0</v>
      </c>
      <c r="AA19" s="31">
        <f t="shared" si="0"/>
        <v>0</v>
      </c>
      <c r="AB19" s="31">
        <f t="shared" si="0"/>
        <v>0</v>
      </c>
      <c r="AC19" s="31">
        <f t="shared" si="0"/>
        <v>0</v>
      </c>
      <c r="AD19" s="31">
        <f t="shared" si="10"/>
        <v>0</v>
      </c>
      <c r="AE19" s="31">
        <f t="shared" si="10"/>
        <v>0</v>
      </c>
      <c r="AF19" s="28">
        <v>3439</v>
      </c>
      <c r="AG19" s="91">
        <f t="shared" si="11"/>
        <v>0</v>
      </c>
    </row>
    <row r="20" spans="1:33">
      <c r="A20" s="123">
        <v>29</v>
      </c>
      <c r="B20" s="56" t="s">
        <v>22</v>
      </c>
      <c r="C20" s="83"/>
      <c r="D20" s="8"/>
      <c r="E20" s="74">
        <f t="shared" si="1"/>
        <v>0</v>
      </c>
      <c r="F20" s="23">
        <f t="shared" si="2"/>
        <v>0</v>
      </c>
      <c r="G20" s="74"/>
      <c r="H20" s="232"/>
      <c r="I20" s="232"/>
      <c r="J20" s="27">
        <v>3.1</v>
      </c>
      <c r="K20" s="31">
        <f t="shared" si="3"/>
        <v>0</v>
      </c>
      <c r="L20" s="32">
        <f>E20+F20+K20</f>
        <v>0</v>
      </c>
      <c r="M20" s="83">
        <v>0</v>
      </c>
      <c r="N20" s="8">
        <v>0</v>
      </c>
      <c r="O20" s="74">
        <f t="shared" ref="O20:O56" si="13">M20+N20</f>
        <v>0</v>
      </c>
      <c r="P20" s="23">
        <f t="shared" si="6"/>
        <v>0</v>
      </c>
      <c r="Q20" s="8">
        <v>0</v>
      </c>
      <c r="R20" s="8">
        <v>0</v>
      </c>
      <c r="S20" s="8">
        <v>0</v>
      </c>
      <c r="T20" s="27">
        <v>3.1</v>
      </c>
      <c r="U20" s="31">
        <f t="shared" si="12"/>
        <v>0</v>
      </c>
      <c r="V20" s="88">
        <f>O20+P20+U20</f>
        <v>0</v>
      </c>
      <c r="W20" s="30">
        <f t="shared" si="9"/>
        <v>0</v>
      </c>
      <c r="X20" s="31">
        <f t="shared" si="9"/>
        <v>0</v>
      </c>
      <c r="Y20" s="31">
        <f t="shared" si="9"/>
        <v>0</v>
      </c>
      <c r="Z20" s="31">
        <f t="shared" si="9"/>
        <v>0</v>
      </c>
      <c r="AA20" s="31">
        <f t="shared" si="0"/>
        <v>0</v>
      </c>
      <c r="AB20" s="31">
        <f t="shared" si="0"/>
        <v>0</v>
      </c>
      <c r="AC20" s="31">
        <f t="shared" si="0"/>
        <v>0</v>
      </c>
      <c r="AD20" s="31">
        <f t="shared" si="10"/>
        <v>0</v>
      </c>
      <c r="AE20" s="31">
        <f t="shared" si="10"/>
        <v>0</v>
      </c>
      <c r="AF20" s="28">
        <v>4470</v>
      </c>
      <c r="AG20" s="91">
        <f t="shared" si="11"/>
        <v>0</v>
      </c>
    </row>
    <row r="21" spans="1:33">
      <c r="A21" s="123">
        <v>17</v>
      </c>
      <c r="B21" s="56" t="s">
        <v>207</v>
      </c>
      <c r="C21" s="83">
        <v>0</v>
      </c>
      <c r="D21" s="8">
        <v>0</v>
      </c>
      <c r="E21" s="74">
        <f t="shared" si="1"/>
        <v>0</v>
      </c>
      <c r="F21" s="23">
        <f t="shared" si="2"/>
        <v>0</v>
      </c>
      <c r="G21" s="8">
        <v>0</v>
      </c>
      <c r="H21" s="8">
        <v>0</v>
      </c>
      <c r="I21" s="8">
        <v>0</v>
      </c>
      <c r="J21" s="27">
        <v>3.1</v>
      </c>
      <c r="K21" s="31">
        <f t="shared" si="3"/>
        <v>0</v>
      </c>
      <c r="L21" s="32">
        <f>E21+F21+K21</f>
        <v>0</v>
      </c>
      <c r="M21" s="83"/>
      <c r="N21" s="8"/>
      <c r="O21" s="74">
        <f t="shared" si="13"/>
        <v>0</v>
      </c>
      <c r="P21" s="23">
        <f t="shared" si="6"/>
        <v>0</v>
      </c>
      <c r="Q21" s="74"/>
      <c r="R21" s="232"/>
      <c r="S21" s="232"/>
      <c r="T21" s="27">
        <v>3.1</v>
      </c>
      <c r="U21" s="31">
        <f t="shared" si="12"/>
        <v>0</v>
      </c>
      <c r="V21" s="88">
        <f>O21+P21+U21</f>
        <v>0</v>
      </c>
      <c r="W21" s="30">
        <f t="shared" si="9"/>
        <v>0</v>
      </c>
      <c r="X21" s="31">
        <f t="shared" si="9"/>
        <v>0</v>
      </c>
      <c r="Y21" s="31">
        <f t="shared" si="9"/>
        <v>0</v>
      </c>
      <c r="Z21" s="31">
        <f t="shared" si="9"/>
        <v>0</v>
      </c>
      <c r="AA21" s="31">
        <f t="shared" si="0"/>
        <v>0</v>
      </c>
      <c r="AB21" s="31">
        <f t="shared" si="0"/>
        <v>0</v>
      </c>
      <c r="AC21" s="31">
        <f t="shared" si="0"/>
        <v>0</v>
      </c>
      <c r="AD21" s="31">
        <f t="shared" si="10"/>
        <v>0</v>
      </c>
      <c r="AE21" s="31">
        <f t="shared" si="10"/>
        <v>0</v>
      </c>
      <c r="AF21" s="28">
        <v>4470</v>
      </c>
      <c r="AG21" s="91">
        <f t="shared" si="11"/>
        <v>0</v>
      </c>
    </row>
    <row r="22" spans="1:33">
      <c r="A22" s="123">
        <v>30</v>
      </c>
      <c r="B22" s="56" t="s">
        <v>23</v>
      </c>
      <c r="C22" s="83"/>
      <c r="D22" s="8"/>
      <c r="E22" s="74">
        <f t="shared" si="1"/>
        <v>0</v>
      </c>
      <c r="F22" s="23">
        <f t="shared" si="2"/>
        <v>0</v>
      </c>
      <c r="G22" s="74"/>
      <c r="H22" s="232"/>
      <c r="I22" s="232"/>
      <c r="J22" s="27">
        <v>2.2000000000000002</v>
      </c>
      <c r="K22" s="31">
        <f t="shared" si="3"/>
        <v>0</v>
      </c>
      <c r="L22" s="32">
        <f t="shared" ref="L22:L56" si="14">E22+F22+K22</f>
        <v>0</v>
      </c>
      <c r="M22" s="83"/>
      <c r="N22" s="8"/>
      <c r="O22" s="74">
        <f t="shared" si="13"/>
        <v>0</v>
      </c>
      <c r="P22" s="23">
        <f t="shared" si="6"/>
        <v>0</v>
      </c>
      <c r="Q22" s="74"/>
      <c r="R22" s="232"/>
      <c r="S22" s="232"/>
      <c r="T22" s="27">
        <v>2.2000000000000002</v>
      </c>
      <c r="U22" s="31">
        <f t="shared" si="12"/>
        <v>0</v>
      </c>
      <c r="V22" s="88">
        <f t="shared" ref="V22:V30" si="15">O22+P22+U22</f>
        <v>0</v>
      </c>
      <c r="W22" s="30">
        <f t="shared" si="9"/>
        <v>0</v>
      </c>
      <c r="X22" s="31">
        <f t="shared" si="9"/>
        <v>0</v>
      </c>
      <c r="Y22" s="31">
        <f t="shared" si="9"/>
        <v>0</v>
      </c>
      <c r="Z22" s="31">
        <f t="shared" si="9"/>
        <v>0</v>
      </c>
      <c r="AA22" s="31">
        <f t="shared" si="0"/>
        <v>0</v>
      </c>
      <c r="AB22" s="31">
        <f t="shared" si="0"/>
        <v>0</v>
      </c>
      <c r="AC22" s="31">
        <f t="shared" si="0"/>
        <v>0</v>
      </c>
      <c r="AD22" s="31">
        <f t="shared" si="10"/>
        <v>0</v>
      </c>
      <c r="AE22" s="31">
        <f t="shared" si="10"/>
        <v>0</v>
      </c>
      <c r="AF22" s="28">
        <v>2200</v>
      </c>
      <c r="AG22" s="91">
        <f t="shared" si="11"/>
        <v>0</v>
      </c>
    </row>
    <row r="23" spans="1:33">
      <c r="A23" s="123">
        <v>53</v>
      </c>
      <c r="B23" s="56" t="s">
        <v>24</v>
      </c>
      <c r="C23" s="83"/>
      <c r="D23" s="8"/>
      <c r="E23" s="74">
        <f t="shared" si="1"/>
        <v>0</v>
      </c>
      <c r="F23" s="23">
        <f t="shared" si="2"/>
        <v>0</v>
      </c>
      <c r="G23" s="74"/>
      <c r="H23" s="232"/>
      <c r="I23" s="232"/>
      <c r="J23" s="27">
        <v>2.9</v>
      </c>
      <c r="K23" s="31">
        <f t="shared" si="3"/>
        <v>0</v>
      </c>
      <c r="L23" s="32">
        <f t="shared" si="14"/>
        <v>0</v>
      </c>
      <c r="M23" s="83"/>
      <c r="N23" s="8"/>
      <c r="O23" s="74">
        <f t="shared" si="13"/>
        <v>0</v>
      </c>
      <c r="P23" s="23">
        <f t="shared" si="6"/>
        <v>0</v>
      </c>
      <c r="Q23" s="74"/>
      <c r="R23" s="232"/>
      <c r="S23" s="232"/>
      <c r="T23" s="27">
        <v>2.9</v>
      </c>
      <c r="U23" s="31">
        <f t="shared" si="12"/>
        <v>0</v>
      </c>
      <c r="V23" s="88">
        <f t="shared" si="15"/>
        <v>0</v>
      </c>
      <c r="W23" s="30">
        <f t="shared" si="9"/>
        <v>0</v>
      </c>
      <c r="X23" s="31">
        <f t="shared" si="9"/>
        <v>0</v>
      </c>
      <c r="Y23" s="31">
        <f t="shared" si="9"/>
        <v>0</v>
      </c>
      <c r="Z23" s="31">
        <f t="shared" si="9"/>
        <v>0</v>
      </c>
      <c r="AA23" s="31">
        <f t="shared" si="0"/>
        <v>0</v>
      </c>
      <c r="AB23" s="31">
        <f t="shared" si="0"/>
        <v>0</v>
      </c>
      <c r="AC23" s="31">
        <f t="shared" si="0"/>
        <v>0</v>
      </c>
      <c r="AD23" s="31">
        <f t="shared" si="10"/>
        <v>0</v>
      </c>
      <c r="AE23" s="31">
        <f t="shared" si="10"/>
        <v>0</v>
      </c>
      <c r="AF23" s="28">
        <v>4600</v>
      </c>
      <c r="AG23" s="91">
        <f t="shared" si="11"/>
        <v>0</v>
      </c>
    </row>
    <row r="24" spans="1:33">
      <c r="A24" s="123">
        <v>54</v>
      </c>
      <c r="B24" s="57" t="s">
        <v>25</v>
      </c>
      <c r="C24" s="83"/>
      <c r="D24" s="8"/>
      <c r="E24" s="74">
        <f t="shared" si="1"/>
        <v>0</v>
      </c>
      <c r="F24" s="23">
        <f t="shared" si="2"/>
        <v>0</v>
      </c>
      <c r="G24" s="74"/>
      <c r="H24" s="232"/>
      <c r="I24" s="232"/>
      <c r="J24" s="27">
        <v>2.2999999999999998</v>
      </c>
      <c r="K24" s="31">
        <f t="shared" si="3"/>
        <v>0</v>
      </c>
      <c r="L24" s="32">
        <f t="shared" si="14"/>
        <v>0</v>
      </c>
      <c r="M24" s="83"/>
      <c r="N24" s="8"/>
      <c r="O24" s="74">
        <f t="shared" si="13"/>
        <v>0</v>
      </c>
      <c r="P24" s="23">
        <f t="shared" si="6"/>
        <v>0</v>
      </c>
      <c r="Q24" s="74"/>
      <c r="R24" s="232"/>
      <c r="S24" s="232"/>
      <c r="T24" s="27">
        <v>2.2999999999999998</v>
      </c>
      <c r="U24" s="31">
        <f t="shared" si="12"/>
        <v>0</v>
      </c>
      <c r="V24" s="88">
        <f t="shared" si="15"/>
        <v>0</v>
      </c>
      <c r="W24" s="30">
        <f t="shared" si="9"/>
        <v>0</v>
      </c>
      <c r="X24" s="31">
        <f t="shared" si="9"/>
        <v>0</v>
      </c>
      <c r="Y24" s="31">
        <f t="shared" si="9"/>
        <v>0</v>
      </c>
      <c r="Z24" s="31">
        <f t="shared" si="9"/>
        <v>0</v>
      </c>
      <c r="AA24" s="31">
        <f t="shared" si="0"/>
        <v>0</v>
      </c>
      <c r="AB24" s="31">
        <f t="shared" si="0"/>
        <v>0</v>
      </c>
      <c r="AC24" s="31">
        <f t="shared" si="0"/>
        <v>0</v>
      </c>
      <c r="AD24" s="31">
        <f t="shared" si="10"/>
        <v>0</v>
      </c>
      <c r="AE24" s="31">
        <f t="shared" si="10"/>
        <v>0</v>
      </c>
      <c r="AF24" s="28">
        <v>2100</v>
      </c>
      <c r="AG24" s="91">
        <f t="shared" si="11"/>
        <v>0</v>
      </c>
    </row>
    <row r="25" spans="1:33">
      <c r="A25" s="123">
        <v>56</v>
      </c>
      <c r="B25" s="56" t="s">
        <v>26</v>
      </c>
      <c r="C25" s="83"/>
      <c r="D25" s="8"/>
      <c r="E25" s="74">
        <f t="shared" si="1"/>
        <v>0</v>
      </c>
      <c r="F25" s="23">
        <f t="shared" si="2"/>
        <v>0</v>
      </c>
      <c r="G25" s="74"/>
      <c r="H25" s="232"/>
      <c r="I25" s="232"/>
      <c r="J25" s="27">
        <v>2</v>
      </c>
      <c r="K25" s="31">
        <f t="shared" si="3"/>
        <v>0</v>
      </c>
      <c r="L25" s="32">
        <f t="shared" si="14"/>
        <v>0</v>
      </c>
      <c r="M25" s="83"/>
      <c r="N25" s="8"/>
      <c r="O25" s="74">
        <f t="shared" si="13"/>
        <v>0</v>
      </c>
      <c r="P25" s="23">
        <f t="shared" si="6"/>
        <v>0</v>
      </c>
      <c r="Q25" s="74"/>
      <c r="R25" s="232"/>
      <c r="S25" s="232"/>
      <c r="T25" s="27">
        <v>2</v>
      </c>
      <c r="U25" s="31">
        <f t="shared" si="12"/>
        <v>0</v>
      </c>
      <c r="V25" s="88">
        <f t="shared" si="15"/>
        <v>0</v>
      </c>
      <c r="W25" s="30">
        <f t="shared" si="9"/>
        <v>0</v>
      </c>
      <c r="X25" s="31">
        <f t="shared" si="9"/>
        <v>0</v>
      </c>
      <c r="Y25" s="31">
        <f t="shared" si="9"/>
        <v>0</v>
      </c>
      <c r="Z25" s="31">
        <f t="shared" si="9"/>
        <v>0</v>
      </c>
      <c r="AA25" s="31">
        <f t="shared" si="0"/>
        <v>0</v>
      </c>
      <c r="AB25" s="31">
        <f t="shared" si="0"/>
        <v>0</v>
      </c>
      <c r="AC25" s="31">
        <f t="shared" si="0"/>
        <v>0</v>
      </c>
      <c r="AD25" s="31">
        <f t="shared" si="10"/>
        <v>0</v>
      </c>
      <c r="AE25" s="31">
        <f t="shared" si="10"/>
        <v>0</v>
      </c>
      <c r="AF25" s="28">
        <v>2231</v>
      </c>
      <c r="AG25" s="91">
        <f t="shared" si="11"/>
        <v>0</v>
      </c>
    </row>
    <row r="26" spans="1:33">
      <c r="A26" s="123">
        <v>60</v>
      </c>
      <c r="B26" s="57" t="s">
        <v>27</v>
      </c>
      <c r="C26" s="83"/>
      <c r="D26" s="8"/>
      <c r="E26" s="74">
        <f t="shared" si="1"/>
        <v>0</v>
      </c>
      <c r="F26" s="23">
        <f t="shared" si="2"/>
        <v>0</v>
      </c>
      <c r="G26" s="74"/>
      <c r="H26" s="232"/>
      <c r="I26" s="232"/>
      <c r="J26" s="27">
        <v>2.5</v>
      </c>
      <c r="K26" s="31">
        <f t="shared" si="3"/>
        <v>0</v>
      </c>
      <c r="L26" s="32">
        <f t="shared" si="14"/>
        <v>0</v>
      </c>
      <c r="M26" s="83">
        <v>0</v>
      </c>
      <c r="N26" s="8">
        <v>0</v>
      </c>
      <c r="O26" s="74">
        <f t="shared" si="13"/>
        <v>0</v>
      </c>
      <c r="P26" s="23">
        <f t="shared" si="6"/>
        <v>0</v>
      </c>
      <c r="Q26" s="8">
        <v>0</v>
      </c>
      <c r="R26" s="8">
        <v>0</v>
      </c>
      <c r="S26" s="8">
        <v>0</v>
      </c>
      <c r="T26" s="27">
        <v>2.5</v>
      </c>
      <c r="U26" s="31">
        <f t="shared" si="12"/>
        <v>0</v>
      </c>
      <c r="V26" s="88">
        <f t="shared" si="15"/>
        <v>0</v>
      </c>
      <c r="W26" s="30">
        <f t="shared" si="9"/>
        <v>0</v>
      </c>
      <c r="X26" s="31">
        <f t="shared" si="9"/>
        <v>0</v>
      </c>
      <c r="Y26" s="31">
        <f t="shared" si="9"/>
        <v>0</v>
      </c>
      <c r="Z26" s="31">
        <f t="shared" si="9"/>
        <v>0</v>
      </c>
      <c r="AA26" s="31">
        <f t="shared" si="0"/>
        <v>0</v>
      </c>
      <c r="AB26" s="31">
        <f t="shared" si="0"/>
        <v>0</v>
      </c>
      <c r="AC26" s="31">
        <f t="shared" si="0"/>
        <v>0</v>
      </c>
      <c r="AD26" s="31">
        <f t="shared" si="10"/>
        <v>0</v>
      </c>
      <c r="AE26" s="31">
        <f t="shared" si="10"/>
        <v>0</v>
      </c>
      <c r="AF26" s="28">
        <v>3750</v>
      </c>
      <c r="AG26" s="91">
        <f t="shared" si="11"/>
        <v>0</v>
      </c>
    </row>
    <row r="27" spans="1:33">
      <c r="A27" s="123">
        <v>18</v>
      </c>
      <c r="B27" s="57" t="s">
        <v>208</v>
      </c>
      <c r="C27" s="83">
        <v>0</v>
      </c>
      <c r="D27" s="8">
        <v>0</v>
      </c>
      <c r="E27" s="74">
        <f t="shared" si="1"/>
        <v>0</v>
      </c>
      <c r="F27" s="23">
        <f t="shared" si="2"/>
        <v>0</v>
      </c>
      <c r="G27" s="8">
        <v>0</v>
      </c>
      <c r="H27" s="8">
        <v>0</v>
      </c>
      <c r="I27" s="8">
        <v>0</v>
      </c>
      <c r="J27" s="27">
        <v>2.5</v>
      </c>
      <c r="K27" s="31">
        <f t="shared" si="3"/>
        <v>0</v>
      </c>
      <c r="L27" s="32">
        <f t="shared" si="14"/>
        <v>0</v>
      </c>
      <c r="M27" s="83"/>
      <c r="N27" s="8"/>
      <c r="O27" s="74">
        <f t="shared" si="13"/>
        <v>0</v>
      </c>
      <c r="P27" s="23">
        <f t="shared" si="6"/>
        <v>0</v>
      </c>
      <c r="Q27" s="74"/>
      <c r="R27" s="232"/>
      <c r="S27" s="232"/>
      <c r="T27" s="27">
        <v>2.5</v>
      </c>
      <c r="U27" s="31">
        <f t="shared" si="12"/>
        <v>0</v>
      </c>
      <c r="V27" s="88">
        <f t="shared" si="15"/>
        <v>0</v>
      </c>
      <c r="W27" s="30">
        <f t="shared" si="9"/>
        <v>0</v>
      </c>
      <c r="X27" s="31">
        <f t="shared" si="9"/>
        <v>0</v>
      </c>
      <c r="Y27" s="31">
        <f t="shared" si="9"/>
        <v>0</v>
      </c>
      <c r="Z27" s="31">
        <f t="shared" si="9"/>
        <v>0</v>
      </c>
      <c r="AA27" s="31">
        <f t="shared" si="0"/>
        <v>0</v>
      </c>
      <c r="AB27" s="31">
        <f t="shared" si="0"/>
        <v>0</v>
      </c>
      <c r="AC27" s="31">
        <f t="shared" si="0"/>
        <v>0</v>
      </c>
      <c r="AD27" s="31">
        <f t="shared" si="10"/>
        <v>0</v>
      </c>
      <c r="AE27" s="31">
        <f t="shared" si="10"/>
        <v>0</v>
      </c>
      <c r="AF27" s="28">
        <v>3750</v>
      </c>
      <c r="AG27" s="91">
        <f t="shared" si="11"/>
        <v>0</v>
      </c>
    </row>
    <row r="28" spans="1:33">
      <c r="A28" s="123">
        <v>162</v>
      </c>
      <c r="B28" s="56" t="s">
        <v>28</v>
      </c>
      <c r="C28" s="83"/>
      <c r="D28" s="8"/>
      <c r="E28" s="74">
        <f t="shared" si="1"/>
        <v>0</v>
      </c>
      <c r="F28" s="23">
        <f t="shared" si="2"/>
        <v>0</v>
      </c>
      <c r="G28" s="74"/>
      <c r="H28" s="232"/>
      <c r="I28" s="232"/>
      <c r="J28" s="29">
        <v>4.0999999999999996</v>
      </c>
      <c r="K28" s="31">
        <f t="shared" si="3"/>
        <v>0</v>
      </c>
      <c r="L28" s="32">
        <f t="shared" si="14"/>
        <v>0</v>
      </c>
      <c r="M28" s="83"/>
      <c r="N28" s="8"/>
      <c r="O28" s="74">
        <f t="shared" si="13"/>
        <v>0</v>
      </c>
      <c r="P28" s="23">
        <f t="shared" si="6"/>
        <v>0</v>
      </c>
      <c r="Q28" s="74"/>
      <c r="R28" s="232"/>
      <c r="S28" s="232"/>
      <c r="T28" s="29">
        <v>4.0999999999999996</v>
      </c>
      <c r="U28" s="31">
        <f t="shared" si="12"/>
        <v>0</v>
      </c>
      <c r="V28" s="88">
        <f t="shared" si="15"/>
        <v>0</v>
      </c>
      <c r="W28" s="30">
        <f t="shared" si="9"/>
        <v>0</v>
      </c>
      <c r="X28" s="31">
        <f t="shared" si="9"/>
        <v>0</v>
      </c>
      <c r="Y28" s="31">
        <f t="shared" si="9"/>
        <v>0</v>
      </c>
      <c r="Z28" s="31">
        <f t="shared" si="9"/>
        <v>0</v>
      </c>
      <c r="AA28" s="31">
        <f t="shared" si="0"/>
        <v>0</v>
      </c>
      <c r="AB28" s="31">
        <f t="shared" si="0"/>
        <v>0</v>
      </c>
      <c r="AC28" s="31">
        <f t="shared" si="0"/>
        <v>0</v>
      </c>
      <c r="AD28" s="31">
        <f t="shared" si="10"/>
        <v>0</v>
      </c>
      <c r="AE28" s="31">
        <f t="shared" si="10"/>
        <v>0</v>
      </c>
      <c r="AF28" s="28">
        <v>4910</v>
      </c>
      <c r="AG28" s="91">
        <f t="shared" si="11"/>
        <v>0</v>
      </c>
    </row>
    <row r="29" spans="1:33">
      <c r="A29" s="123">
        <v>96</v>
      </c>
      <c r="B29" s="56" t="s">
        <v>232</v>
      </c>
      <c r="C29" s="83"/>
      <c r="D29" s="8"/>
      <c r="E29" s="74">
        <f>C29+D29</f>
        <v>0</v>
      </c>
      <c r="F29" s="23">
        <f>G29+H29</f>
        <v>0</v>
      </c>
      <c r="G29" s="74"/>
      <c r="H29" s="232"/>
      <c r="I29" s="232"/>
      <c r="J29" s="29">
        <v>4.0999999999999996</v>
      </c>
      <c r="K29" s="31">
        <f>ROUND(I29*J29,0)</f>
        <v>0</v>
      </c>
      <c r="L29" s="32">
        <f>E29+F29+K29</f>
        <v>0</v>
      </c>
      <c r="M29" s="83"/>
      <c r="N29" s="8"/>
      <c r="O29" s="74">
        <f>M29+N29</f>
        <v>0</v>
      </c>
      <c r="P29" s="23">
        <f>Q29+R29</f>
        <v>0</v>
      </c>
      <c r="Q29" s="74"/>
      <c r="R29" s="232"/>
      <c r="S29" s="232"/>
      <c r="T29" s="29">
        <v>4.0999999999999996</v>
      </c>
      <c r="U29" s="31">
        <f>ROUND(S29*T29,0)</f>
        <v>0</v>
      </c>
      <c r="V29" s="88">
        <f>O29+P29+U29</f>
        <v>0</v>
      </c>
      <c r="W29" s="30">
        <f t="shared" si="9"/>
        <v>0</v>
      </c>
      <c r="X29" s="31">
        <f t="shared" si="9"/>
        <v>0</v>
      </c>
      <c r="Y29" s="31">
        <f t="shared" si="9"/>
        <v>0</v>
      </c>
      <c r="Z29" s="31">
        <f t="shared" si="9"/>
        <v>0</v>
      </c>
      <c r="AA29" s="31">
        <f t="shared" si="9"/>
        <v>0</v>
      </c>
      <c r="AB29" s="31">
        <f t="shared" si="9"/>
        <v>0</v>
      </c>
      <c r="AC29" s="31">
        <f t="shared" si="9"/>
        <v>0</v>
      </c>
      <c r="AD29" s="31">
        <f>K29+U29</f>
        <v>0</v>
      </c>
      <c r="AE29" s="31">
        <f>L29+V29</f>
        <v>0</v>
      </c>
      <c r="AF29" s="28">
        <v>4910</v>
      </c>
      <c r="AG29" s="91">
        <f>IFERROR(ROUND(AE29/AF29,2),"")</f>
        <v>0</v>
      </c>
    </row>
    <row r="30" spans="1:33">
      <c r="A30" s="123">
        <v>65</v>
      </c>
      <c r="B30" s="56" t="s">
        <v>29</v>
      </c>
      <c r="C30" s="83"/>
      <c r="D30" s="8"/>
      <c r="E30" s="74">
        <f t="shared" si="1"/>
        <v>0</v>
      </c>
      <c r="F30" s="23">
        <f t="shared" si="2"/>
        <v>0</v>
      </c>
      <c r="G30" s="74"/>
      <c r="H30" s="232"/>
      <c r="I30" s="232"/>
      <c r="J30" s="29">
        <v>3.8</v>
      </c>
      <c r="K30" s="31">
        <f t="shared" si="3"/>
        <v>0</v>
      </c>
      <c r="L30" s="32">
        <f t="shared" si="14"/>
        <v>0</v>
      </c>
      <c r="M30" s="83"/>
      <c r="N30" s="8"/>
      <c r="O30" s="74">
        <f t="shared" si="13"/>
        <v>0</v>
      </c>
      <c r="P30" s="23">
        <f t="shared" si="6"/>
        <v>0</v>
      </c>
      <c r="Q30" s="74"/>
      <c r="R30" s="232"/>
      <c r="S30" s="232"/>
      <c r="T30" s="29">
        <v>3.8</v>
      </c>
      <c r="U30" s="31">
        <f t="shared" si="12"/>
        <v>0</v>
      </c>
      <c r="V30" s="88">
        <f t="shared" si="15"/>
        <v>0</v>
      </c>
      <c r="W30" s="30">
        <f t="shared" si="9"/>
        <v>0</v>
      </c>
      <c r="X30" s="31">
        <f t="shared" si="9"/>
        <v>0</v>
      </c>
      <c r="Y30" s="31">
        <f t="shared" si="9"/>
        <v>0</v>
      </c>
      <c r="Z30" s="31">
        <f t="shared" si="9"/>
        <v>0</v>
      </c>
      <c r="AA30" s="31">
        <f t="shared" si="0"/>
        <v>0</v>
      </c>
      <c r="AB30" s="31">
        <f t="shared" si="0"/>
        <v>0</v>
      </c>
      <c r="AC30" s="31">
        <f t="shared" si="0"/>
        <v>0</v>
      </c>
      <c r="AD30" s="31">
        <f t="shared" si="10"/>
        <v>0</v>
      </c>
      <c r="AE30" s="31">
        <f t="shared" si="10"/>
        <v>0</v>
      </c>
      <c r="AF30" s="28">
        <v>4870</v>
      </c>
      <c r="AG30" s="91">
        <f t="shared" si="11"/>
        <v>0</v>
      </c>
    </row>
    <row r="31" spans="1:33">
      <c r="A31" s="123">
        <v>68</v>
      </c>
      <c r="B31" s="78" t="s">
        <v>30</v>
      </c>
      <c r="C31" s="83">
        <v>0</v>
      </c>
      <c r="D31" s="8">
        <v>0</v>
      </c>
      <c r="E31" s="74">
        <f t="shared" si="1"/>
        <v>0</v>
      </c>
      <c r="F31" s="23">
        <f t="shared" si="2"/>
        <v>0</v>
      </c>
      <c r="G31" s="8">
        <v>0</v>
      </c>
      <c r="H31" s="8">
        <v>0</v>
      </c>
      <c r="I31" s="8">
        <v>0</v>
      </c>
      <c r="J31" s="27">
        <v>2.8</v>
      </c>
      <c r="K31" s="31">
        <f t="shared" si="3"/>
        <v>0</v>
      </c>
      <c r="L31" s="32">
        <f t="shared" si="14"/>
        <v>0</v>
      </c>
      <c r="M31" s="83">
        <f>M32+M33</f>
        <v>0</v>
      </c>
      <c r="N31" s="8">
        <f>N32+N33</f>
        <v>0</v>
      </c>
      <c r="O31" s="74">
        <f t="shared" si="13"/>
        <v>0</v>
      </c>
      <c r="P31" s="23">
        <f t="shared" si="6"/>
        <v>0</v>
      </c>
      <c r="Q31" s="8">
        <f>Q32+Q33</f>
        <v>0</v>
      </c>
      <c r="R31" s="8">
        <f>R32+R33</f>
        <v>0</v>
      </c>
      <c r="S31" s="8">
        <f>S32+S33</f>
        <v>0</v>
      </c>
      <c r="T31" s="27">
        <v>2.8</v>
      </c>
      <c r="U31" s="8">
        <f>U32+U33</f>
        <v>0</v>
      </c>
      <c r="V31" s="89">
        <f>V32+V33</f>
        <v>0</v>
      </c>
      <c r="W31" s="30">
        <f t="shared" si="9"/>
        <v>0</v>
      </c>
      <c r="X31" s="31">
        <f t="shared" si="9"/>
        <v>0</v>
      </c>
      <c r="Y31" s="31">
        <f t="shared" si="9"/>
        <v>0</v>
      </c>
      <c r="Z31" s="31">
        <f t="shared" si="9"/>
        <v>0</v>
      </c>
      <c r="AA31" s="31">
        <f t="shared" si="0"/>
        <v>0</v>
      </c>
      <c r="AB31" s="31">
        <f t="shared" si="0"/>
        <v>0</v>
      </c>
      <c r="AC31" s="31">
        <f t="shared" si="0"/>
        <v>0</v>
      </c>
      <c r="AD31" s="31">
        <f t="shared" si="10"/>
        <v>0</v>
      </c>
      <c r="AE31" s="31">
        <f t="shared" si="10"/>
        <v>0</v>
      </c>
      <c r="AF31" s="28">
        <v>3200</v>
      </c>
      <c r="AG31" s="91">
        <f t="shared" si="11"/>
        <v>0</v>
      </c>
    </row>
    <row r="32" spans="1:33">
      <c r="A32" s="123">
        <v>68</v>
      </c>
      <c r="B32" s="59" t="s">
        <v>31</v>
      </c>
      <c r="C32" s="83">
        <v>0</v>
      </c>
      <c r="D32" s="8">
        <v>0</v>
      </c>
      <c r="E32" s="74">
        <f t="shared" si="1"/>
        <v>0</v>
      </c>
      <c r="F32" s="23">
        <f t="shared" si="2"/>
        <v>0</v>
      </c>
      <c r="G32" s="31">
        <v>0</v>
      </c>
      <c r="H32" s="31">
        <v>0</v>
      </c>
      <c r="I32" s="31">
        <v>0</v>
      </c>
      <c r="J32" s="27">
        <v>2.8</v>
      </c>
      <c r="K32" s="31">
        <v>0</v>
      </c>
      <c r="L32" s="32">
        <v>0</v>
      </c>
      <c r="M32" s="83"/>
      <c r="N32" s="8"/>
      <c r="O32" s="74">
        <f t="shared" si="13"/>
        <v>0</v>
      </c>
      <c r="P32" s="23">
        <f t="shared" si="6"/>
        <v>0</v>
      </c>
      <c r="Q32" s="8"/>
      <c r="R32" s="232"/>
      <c r="S32" s="232"/>
      <c r="T32" s="27">
        <v>2.8</v>
      </c>
      <c r="U32" s="31">
        <f t="shared" ref="U32:U50" si="16">ROUND(S32*T32,0)</f>
        <v>0</v>
      </c>
      <c r="V32" s="88">
        <f t="shared" ref="V32:V50" si="17">O32+P32+U32</f>
        <v>0</v>
      </c>
      <c r="W32" s="30">
        <f t="shared" si="9"/>
        <v>0</v>
      </c>
      <c r="X32" s="31">
        <f t="shared" si="9"/>
        <v>0</v>
      </c>
      <c r="Y32" s="31">
        <f t="shared" si="9"/>
        <v>0</v>
      </c>
      <c r="Z32" s="31">
        <f t="shared" si="9"/>
        <v>0</v>
      </c>
      <c r="AA32" s="31">
        <f t="shared" si="0"/>
        <v>0</v>
      </c>
      <c r="AB32" s="31">
        <f t="shared" si="0"/>
        <v>0</v>
      </c>
      <c r="AC32" s="31">
        <f t="shared" si="0"/>
        <v>0</v>
      </c>
      <c r="AD32" s="31">
        <f t="shared" si="10"/>
        <v>0</v>
      </c>
      <c r="AE32" s="31">
        <f t="shared" si="10"/>
        <v>0</v>
      </c>
      <c r="AF32" s="28">
        <v>3200</v>
      </c>
      <c r="AG32" s="91">
        <f t="shared" si="11"/>
        <v>0</v>
      </c>
    </row>
    <row r="33" spans="1:33">
      <c r="A33" s="123">
        <v>68</v>
      </c>
      <c r="B33" s="59" t="s">
        <v>32</v>
      </c>
      <c r="C33" s="83">
        <v>0</v>
      </c>
      <c r="D33" s="8">
        <v>0</v>
      </c>
      <c r="E33" s="74">
        <f t="shared" si="1"/>
        <v>0</v>
      </c>
      <c r="F33" s="23">
        <f t="shared" si="2"/>
        <v>0</v>
      </c>
      <c r="G33" s="31">
        <v>0</v>
      </c>
      <c r="H33" s="31">
        <v>0</v>
      </c>
      <c r="I33" s="31">
        <v>0</v>
      </c>
      <c r="J33" s="27">
        <v>2.8</v>
      </c>
      <c r="K33" s="31">
        <v>0</v>
      </c>
      <c r="L33" s="32">
        <v>0</v>
      </c>
      <c r="M33" s="83"/>
      <c r="N33" s="8"/>
      <c r="O33" s="74">
        <f t="shared" si="13"/>
        <v>0</v>
      </c>
      <c r="P33" s="23">
        <f t="shared" si="6"/>
        <v>0</v>
      </c>
      <c r="Q33" s="8"/>
      <c r="R33" s="232"/>
      <c r="S33" s="232"/>
      <c r="T33" s="27">
        <v>2.8</v>
      </c>
      <c r="U33" s="31">
        <f t="shared" si="16"/>
        <v>0</v>
      </c>
      <c r="V33" s="88">
        <f t="shared" si="17"/>
        <v>0</v>
      </c>
      <c r="W33" s="30">
        <f t="shared" si="9"/>
        <v>0</v>
      </c>
      <c r="X33" s="31">
        <f t="shared" si="9"/>
        <v>0</v>
      </c>
      <c r="Y33" s="31">
        <f t="shared" si="9"/>
        <v>0</v>
      </c>
      <c r="Z33" s="31">
        <f t="shared" si="9"/>
        <v>0</v>
      </c>
      <c r="AA33" s="31">
        <f t="shared" si="0"/>
        <v>0</v>
      </c>
      <c r="AB33" s="31">
        <f t="shared" si="0"/>
        <v>0</v>
      </c>
      <c r="AC33" s="31">
        <f t="shared" si="0"/>
        <v>0</v>
      </c>
      <c r="AD33" s="31">
        <f t="shared" si="10"/>
        <v>0</v>
      </c>
      <c r="AE33" s="31">
        <f t="shared" si="10"/>
        <v>0</v>
      </c>
      <c r="AF33" s="28">
        <v>3200</v>
      </c>
      <c r="AG33" s="91">
        <f t="shared" si="11"/>
        <v>0</v>
      </c>
    </row>
    <row r="34" spans="1:33">
      <c r="A34" s="123">
        <v>75</v>
      </c>
      <c r="B34" s="56" t="s">
        <v>33</v>
      </c>
      <c r="C34" s="83"/>
      <c r="D34" s="8"/>
      <c r="E34" s="74">
        <f t="shared" si="1"/>
        <v>0</v>
      </c>
      <c r="F34" s="23">
        <f t="shared" si="2"/>
        <v>0</v>
      </c>
      <c r="G34" s="74"/>
      <c r="H34" s="232"/>
      <c r="I34" s="232"/>
      <c r="J34" s="27">
        <v>2.5</v>
      </c>
      <c r="K34" s="31">
        <f t="shared" si="3"/>
        <v>0</v>
      </c>
      <c r="L34" s="32">
        <f t="shared" si="14"/>
        <v>0</v>
      </c>
      <c r="M34" s="83"/>
      <c r="N34" s="8"/>
      <c r="O34" s="74">
        <f t="shared" si="13"/>
        <v>0</v>
      </c>
      <c r="P34" s="23">
        <f t="shared" si="6"/>
        <v>0</v>
      </c>
      <c r="Q34" s="74"/>
      <c r="R34" s="232"/>
      <c r="S34" s="232"/>
      <c r="T34" s="27">
        <v>2.5</v>
      </c>
      <c r="U34" s="31">
        <f t="shared" si="16"/>
        <v>0</v>
      </c>
      <c r="V34" s="88">
        <f t="shared" si="17"/>
        <v>0</v>
      </c>
      <c r="W34" s="30">
        <f t="shared" si="9"/>
        <v>0</v>
      </c>
      <c r="X34" s="31">
        <f t="shared" si="9"/>
        <v>0</v>
      </c>
      <c r="Y34" s="31">
        <f t="shared" si="9"/>
        <v>0</v>
      </c>
      <c r="Z34" s="31">
        <f t="shared" si="9"/>
        <v>0</v>
      </c>
      <c r="AA34" s="31">
        <f t="shared" si="0"/>
        <v>0</v>
      </c>
      <c r="AB34" s="31">
        <f t="shared" si="0"/>
        <v>0</v>
      </c>
      <c r="AC34" s="31">
        <f t="shared" si="0"/>
        <v>0</v>
      </c>
      <c r="AD34" s="31">
        <f t="shared" si="10"/>
        <v>0</v>
      </c>
      <c r="AE34" s="31">
        <f t="shared" si="10"/>
        <v>0</v>
      </c>
      <c r="AF34" s="28">
        <v>2724</v>
      </c>
      <c r="AG34" s="91">
        <f t="shared" si="11"/>
        <v>0</v>
      </c>
    </row>
    <row r="35" spans="1:33">
      <c r="A35" s="123">
        <v>77</v>
      </c>
      <c r="B35" s="56" t="s">
        <v>34</v>
      </c>
      <c r="C35" s="83"/>
      <c r="D35" s="8"/>
      <c r="E35" s="74">
        <f t="shared" si="1"/>
        <v>0</v>
      </c>
      <c r="F35" s="23">
        <f t="shared" si="2"/>
        <v>0</v>
      </c>
      <c r="G35" s="74"/>
      <c r="H35" s="232"/>
      <c r="I35" s="232"/>
      <c r="J35" s="27">
        <v>2.2000000000000002</v>
      </c>
      <c r="K35" s="31">
        <f t="shared" si="3"/>
        <v>0</v>
      </c>
      <c r="L35" s="32">
        <f t="shared" si="14"/>
        <v>0</v>
      </c>
      <c r="M35" s="83"/>
      <c r="N35" s="8"/>
      <c r="O35" s="74">
        <f t="shared" si="13"/>
        <v>0</v>
      </c>
      <c r="P35" s="23">
        <f t="shared" si="6"/>
        <v>0</v>
      </c>
      <c r="Q35" s="74"/>
      <c r="R35" s="232"/>
      <c r="S35" s="232"/>
      <c r="T35" s="27">
        <v>2.2000000000000002</v>
      </c>
      <c r="U35" s="31">
        <f t="shared" si="16"/>
        <v>0</v>
      </c>
      <c r="V35" s="88">
        <f t="shared" si="17"/>
        <v>0</v>
      </c>
      <c r="W35" s="30">
        <f t="shared" si="9"/>
        <v>0</v>
      </c>
      <c r="X35" s="31">
        <f t="shared" si="9"/>
        <v>0</v>
      </c>
      <c r="Y35" s="31">
        <f t="shared" si="9"/>
        <v>0</v>
      </c>
      <c r="Z35" s="31">
        <f t="shared" si="9"/>
        <v>0</v>
      </c>
      <c r="AA35" s="31">
        <f t="shared" si="0"/>
        <v>0</v>
      </c>
      <c r="AB35" s="31">
        <f t="shared" si="0"/>
        <v>0</v>
      </c>
      <c r="AC35" s="31">
        <f t="shared" si="0"/>
        <v>0</v>
      </c>
      <c r="AD35" s="31">
        <f t="shared" si="10"/>
        <v>0</v>
      </c>
      <c r="AE35" s="31">
        <f t="shared" si="10"/>
        <v>0</v>
      </c>
      <c r="AF35" s="28">
        <v>3888</v>
      </c>
      <c r="AG35" s="91">
        <f t="shared" si="11"/>
        <v>0</v>
      </c>
    </row>
    <row r="36" spans="1:33" ht="12.75" customHeight="1">
      <c r="A36" s="125">
        <v>81</v>
      </c>
      <c r="B36" s="57" t="s">
        <v>35</v>
      </c>
      <c r="C36" s="83"/>
      <c r="D36" s="8"/>
      <c r="E36" s="74">
        <f t="shared" si="1"/>
        <v>0</v>
      </c>
      <c r="F36" s="23">
        <f t="shared" si="2"/>
        <v>0</v>
      </c>
      <c r="G36" s="74"/>
      <c r="H36" s="232"/>
      <c r="I36" s="232"/>
      <c r="J36" s="27">
        <v>2.1</v>
      </c>
      <c r="K36" s="31">
        <f t="shared" si="3"/>
        <v>0</v>
      </c>
      <c r="L36" s="32">
        <f t="shared" si="14"/>
        <v>0</v>
      </c>
      <c r="M36" s="83"/>
      <c r="N36" s="8"/>
      <c r="O36" s="74">
        <f t="shared" si="13"/>
        <v>0</v>
      </c>
      <c r="P36" s="23">
        <f t="shared" si="6"/>
        <v>0</v>
      </c>
      <c r="Q36" s="74"/>
      <c r="R36" s="232"/>
      <c r="S36" s="232"/>
      <c r="T36" s="27">
        <v>2.1</v>
      </c>
      <c r="U36" s="31">
        <f t="shared" si="16"/>
        <v>0</v>
      </c>
      <c r="V36" s="88">
        <f t="shared" si="17"/>
        <v>0</v>
      </c>
      <c r="W36" s="30">
        <f t="shared" si="9"/>
        <v>0</v>
      </c>
      <c r="X36" s="31">
        <f t="shared" si="9"/>
        <v>0</v>
      </c>
      <c r="Y36" s="31">
        <f t="shared" si="9"/>
        <v>0</v>
      </c>
      <c r="Z36" s="31">
        <f t="shared" si="9"/>
        <v>0</v>
      </c>
      <c r="AA36" s="31">
        <f t="shared" si="0"/>
        <v>0</v>
      </c>
      <c r="AB36" s="31">
        <f t="shared" si="0"/>
        <v>0</v>
      </c>
      <c r="AC36" s="31">
        <f t="shared" si="0"/>
        <v>0</v>
      </c>
      <c r="AD36" s="31">
        <f t="shared" si="10"/>
        <v>0</v>
      </c>
      <c r="AE36" s="31">
        <f t="shared" si="10"/>
        <v>0</v>
      </c>
      <c r="AF36" s="28">
        <v>2500</v>
      </c>
      <c r="AG36" s="91">
        <f t="shared" si="11"/>
        <v>0</v>
      </c>
    </row>
    <row r="37" spans="1:33">
      <c r="A37" s="125">
        <v>85</v>
      </c>
      <c r="B37" s="56" t="s">
        <v>36</v>
      </c>
      <c r="C37" s="83"/>
      <c r="D37" s="8"/>
      <c r="E37" s="74">
        <f t="shared" si="1"/>
        <v>0</v>
      </c>
      <c r="F37" s="23">
        <f t="shared" si="2"/>
        <v>0</v>
      </c>
      <c r="G37" s="74"/>
      <c r="H37" s="8">
        <v>0</v>
      </c>
      <c r="I37" s="8">
        <v>0</v>
      </c>
      <c r="J37" s="27">
        <v>2</v>
      </c>
      <c r="K37" s="31">
        <f t="shared" si="3"/>
        <v>0</v>
      </c>
      <c r="L37" s="32">
        <f t="shared" si="14"/>
        <v>0</v>
      </c>
      <c r="M37" s="83">
        <v>0</v>
      </c>
      <c r="N37" s="8">
        <v>0</v>
      </c>
      <c r="O37" s="74">
        <f t="shared" si="13"/>
        <v>0</v>
      </c>
      <c r="P37" s="23">
        <f t="shared" si="6"/>
        <v>0</v>
      </c>
      <c r="Q37" s="8">
        <v>0</v>
      </c>
      <c r="R37" s="8">
        <v>0</v>
      </c>
      <c r="S37" s="8">
        <v>0</v>
      </c>
      <c r="T37" s="27">
        <v>2</v>
      </c>
      <c r="U37" s="31">
        <f t="shared" si="16"/>
        <v>0</v>
      </c>
      <c r="V37" s="88">
        <f t="shared" si="17"/>
        <v>0</v>
      </c>
      <c r="W37" s="30">
        <f t="shared" si="9"/>
        <v>0</v>
      </c>
      <c r="X37" s="31">
        <f t="shared" si="9"/>
        <v>0</v>
      </c>
      <c r="Y37" s="31">
        <f t="shared" si="9"/>
        <v>0</v>
      </c>
      <c r="Z37" s="31">
        <f t="shared" si="9"/>
        <v>0</v>
      </c>
      <c r="AA37" s="31">
        <f t="shared" si="0"/>
        <v>0</v>
      </c>
      <c r="AB37" s="31">
        <f t="shared" si="0"/>
        <v>0</v>
      </c>
      <c r="AC37" s="31">
        <f t="shared" si="0"/>
        <v>0</v>
      </c>
      <c r="AD37" s="31">
        <f t="shared" si="10"/>
        <v>0</v>
      </c>
      <c r="AE37" s="31">
        <f t="shared" si="10"/>
        <v>0</v>
      </c>
      <c r="AF37" s="28">
        <v>3790</v>
      </c>
      <c r="AG37" s="91">
        <f t="shared" si="11"/>
        <v>0</v>
      </c>
    </row>
    <row r="38" spans="1:33">
      <c r="A38" s="125">
        <v>86</v>
      </c>
      <c r="B38" s="56" t="s">
        <v>212</v>
      </c>
      <c r="C38" s="83">
        <v>0</v>
      </c>
      <c r="D38" s="8">
        <v>0</v>
      </c>
      <c r="E38" s="74">
        <f t="shared" si="1"/>
        <v>0</v>
      </c>
      <c r="F38" s="23">
        <f t="shared" si="2"/>
        <v>0</v>
      </c>
      <c r="G38" s="8">
        <v>0</v>
      </c>
      <c r="H38" s="8">
        <v>0</v>
      </c>
      <c r="I38" s="8">
        <v>0</v>
      </c>
      <c r="J38" s="27">
        <v>2</v>
      </c>
      <c r="K38" s="31">
        <f t="shared" si="3"/>
        <v>0</v>
      </c>
      <c r="L38" s="32">
        <f t="shared" si="14"/>
        <v>0</v>
      </c>
      <c r="M38" s="83"/>
      <c r="N38" s="8"/>
      <c r="O38" s="74">
        <f t="shared" si="13"/>
        <v>0</v>
      </c>
      <c r="P38" s="23">
        <f t="shared" si="6"/>
        <v>0</v>
      </c>
      <c r="Q38" s="74"/>
      <c r="R38" s="8">
        <v>0</v>
      </c>
      <c r="S38" s="8">
        <v>0</v>
      </c>
      <c r="T38" s="27">
        <v>2</v>
      </c>
      <c r="U38" s="31">
        <f t="shared" si="16"/>
        <v>0</v>
      </c>
      <c r="V38" s="88">
        <f t="shared" si="17"/>
        <v>0</v>
      </c>
      <c r="W38" s="30">
        <f t="shared" si="9"/>
        <v>0</v>
      </c>
      <c r="X38" s="31">
        <f t="shared" si="9"/>
        <v>0</v>
      </c>
      <c r="Y38" s="31">
        <f t="shared" si="9"/>
        <v>0</v>
      </c>
      <c r="Z38" s="31">
        <f t="shared" si="9"/>
        <v>0</v>
      </c>
      <c r="AA38" s="31">
        <f t="shared" si="0"/>
        <v>0</v>
      </c>
      <c r="AB38" s="31">
        <f t="shared" si="0"/>
        <v>0</v>
      </c>
      <c r="AC38" s="31">
        <f t="shared" si="0"/>
        <v>0</v>
      </c>
      <c r="AD38" s="31">
        <f t="shared" si="10"/>
        <v>0</v>
      </c>
      <c r="AE38" s="31">
        <f t="shared" si="10"/>
        <v>0</v>
      </c>
      <c r="AF38" s="28">
        <v>3790</v>
      </c>
      <c r="AG38" s="91">
        <f t="shared" si="11"/>
        <v>0</v>
      </c>
    </row>
    <row r="39" spans="1:33">
      <c r="A39" s="125">
        <v>97</v>
      </c>
      <c r="B39" s="79" t="s">
        <v>37</v>
      </c>
      <c r="C39" s="235"/>
      <c r="D39" s="8">
        <f>SUM(D40+D41)</f>
        <v>0</v>
      </c>
      <c r="E39" s="74">
        <f t="shared" si="1"/>
        <v>0</v>
      </c>
      <c r="F39" s="23">
        <f t="shared" si="2"/>
        <v>0</v>
      </c>
      <c r="G39" s="8">
        <f>SUM(G40+G41)</f>
        <v>0</v>
      </c>
      <c r="H39" s="8">
        <f>SUM(H40+H41)</f>
        <v>0</v>
      </c>
      <c r="I39" s="8">
        <f>SUM(I40+I41)</f>
        <v>0</v>
      </c>
      <c r="J39" s="27">
        <v>2.7</v>
      </c>
      <c r="K39" s="8">
        <f>SUM(K40+K41)</f>
        <v>0</v>
      </c>
      <c r="L39" s="84">
        <f>SUM(L40+L41)</f>
        <v>0</v>
      </c>
      <c r="M39" s="83">
        <v>0</v>
      </c>
      <c r="N39" s="8">
        <v>0</v>
      </c>
      <c r="O39" s="74">
        <f t="shared" si="13"/>
        <v>0</v>
      </c>
      <c r="P39" s="23">
        <f t="shared" si="6"/>
        <v>0</v>
      </c>
      <c r="Q39" s="8">
        <v>0</v>
      </c>
      <c r="R39" s="8">
        <v>0</v>
      </c>
      <c r="S39" s="8">
        <v>0</v>
      </c>
      <c r="T39" s="27">
        <v>2.7</v>
      </c>
      <c r="U39" s="31">
        <f t="shared" si="16"/>
        <v>0</v>
      </c>
      <c r="V39" s="88">
        <f t="shared" si="17"/>
        <v>0</v>
      </c>
      <c r="W39" s="30">
        <f t="shared" si="9"/>
        <v>0</v>
      </c>
      <c r="X39" s="31">
        <f t="shared" si="9"/>
        <v>0</v>
      </c>
      <c r="Y39" s="31">
        <f t="shared" si="9"/>
        <v>0</v>
      </c>
      <c r="Z39" s="31">
        <f t="shared" si="9"/>
        <v>0</v>
      </c>
      <c r="AA39" s="31">
        <f t="shared" si="0"/>
        <v>0</v>
      </c>
      <c r="AB39" s="31">
        <f t="shared" si="0"/>
        <v>0</v>
      </c>
      <c r="AC39" s="31">
        <f t="shared" si="0"/>
        <v>0</v>
      </c>
      <c r="AD39" s="31">
        <f t="shared" si="10"/>
        <v>0</v>
      </c>
      <c r="AE39" s="31">
        <f t="shared" si="10"/>
        <v>0</v>
      </c>
      <c r="AF39" s="28">
        <v>4670</v>
      </c>
      <c r="AG39" s="91">
        <f t="shared" si="11"/>
        <v>0</v>
      </c>
    </row>
    <row r="40" spans="1:33">
      <c r="A40" s="125">
        <v>97</v>
      </c>
      <c r="B40" s="80" t="s">
        <v>38</v>
      </c>
      <c r="C40" s="83"/>
      <c r="D40" s="8"/>
      <c r="E40" s="74">
        <f t="shared" si="1"/>
        <v>0</v>
      </c>
      <c r="F40" s="23">
        <f t="shared" si="2"/>
        <v>0</v>
      </c>
      <c r="G40" s="74"/>
      <c r="H40" s="232"/>
      <c r="I40" s="232"/>
      <c r="J40" s="27">
        <v>2.7</v>
      </c>
      <c r="K40" s="31">
        <f>ROUND(I40*J40,0)</f>
        <v>0</v>
      </c>
      <c r="L40" s="32">
        <f t="shared" si="14"/>
        <v>0</v>
      </c>
      <c r="M40" s="83">
        <v>0</v>
      </c>
      <c r="N40" s="8">
        <v>0</v>
      </c>
      <c r="O40" s="74">
        <f t="shared" si="13"/>
        <v>0</v>
      </c>
      <c r="P40" s="23">
        <f t="shared" si="6"/>
        <v>0</v>
      </c>
      <c r="Q40" s="31">
        <v>0</v>
      </c>
      <c r="R40" s="31">
        <v>0</v>
      </c>
      <c r="S40" s="31">
        <v>0</v>
      </c>
      <c r="T40" s="27">
        <v>2.7</v>
      </c>
      <c r="U40" s="31">
        <f t="shared" si="16"/>
        <v>0</v>
      </c>
      <c r="V40" s="88">
        <f t="shared" si="17"/>
        <v>0</v>
      </c>
      <c r="W40" s="30">
        <f t="shared" si="9"/>
        <v>0</v>
      </c>
      <c r="X40" s="31">
        <f t="shared" si="9"/>
        <v>0</v>
      </c>
      <c r="Y40" s="31">
        <f t="shared" si="9"/>
        <v>0</v>
      </c>
      <c r="Z40" s="31">
        <f t="shared" si="9"/>
        <v>0</v>
      </c>
      <c r="AA40" s="31">
        <f t="shared" si="0"/>
        <v>0</v>
      </c>
      <c r="AB40" s="31">
        <f t="shared" si="0"/>
        <v>0</v>
      </c>
      <c r="AC40" s="31">
        <f t="shared" si="0"/>
        <v>0</v>
      </c>
      <c r="AD40" s="31">
        <f t="shared" si="10"/>
        <v>0</v>
      </c>
      <c r="AE40" s="31">
        <f t="shared" si="10"/>
        <v>0</v>
      </c>
      <c r="AF40" s="28">
        <v>4670</v>
      </c>
      <c r="AG40" s="91">
        <f t="shared" si="11"/>
        <v>0</v>
      </c>
    </row>
    <row r="41" spans="1:33">
      <c r="A41" s="123">
        <v>97</v>
      </c>
      <c r="B41" s="80" t="s">
        <v>39</v>
      </c>
      <c r="C41" s="83"/>
      <c r="D41" s="8"/>
      <c r="E41" s="74">
        <f t="shared" si="1"/>
        <v>0</v>
      </c>
      <c r="F41" s="23">
        <f t="shared" si="2"/>
        <v>0</v>
      </c>
      <c r="G41" s="74"/>
      <c r="H41" s="232"/>
      <c r="I41" s="232"/>
      <c r="J41" s="27">
        <v>2.7</v>
      </c>
      <c r="K41" s="31">
        <f t="shared" si="3"/>
        <v>0</v>
      </c>
      <c r="L41" s="32">
        <f t="shared" si="14"/>
        <v>0</v>
      </c>
      <c r="M41" s="83">
        <v>0</v>
      </c>
      <c r="N41" s="8">
        <v>0</v>
      </c>
      <c r="O41" s="74">
        <f t="shared" si="13"/>
        <v>0</v>
      </c>
      <c r="P41" s="23">
        <f t="shared" si="6"/>
        <v>0</v>
      </c>
      <c r="Q41" s="31">
        <v>0</v>
      </c>
      <c r="R41" s="31">
        <v>0</v>
      </c>
      <c r="S41" s="31">
        <v>0</v>
      </c>
      <c r="T41" s="27">
        <v>2.7</v>
      </c>
      <c r="U41" s="31">
        <f t="shared" si="16"/>
        <v>0</v>
      </c>
      <c r="V41" s="88">
        <f t="shared" si="17"/>
        <v>0</v>
      </c>
      <c r="W41" s="30">
        <f t="shared" si="9"/>
        <v>0</v>
      </c>
      <c r="X41" s="31">
        <f t="shared" si="9"/>
        <v>0</v>
      </c>
      <c r="Y41" s="31">
        <f t="shared" si="9"/>
        <v>0</v>
      </c>
      <c r="Z41" s="31">
        <f t="shared" si="9"/>
        <v>0</v>
      </c>
      <c r="AA41" s="31">
        <f t="shared" si="0"/>
        <v>0</v>
      </c>
      <c r="AB41" s="31">
        <f t="shared" si="0"/>
        <v>0</v>
      </c>
      <c r="AC41" s="31">
        <f t="shared" si="0"/>
        <v>0</v>
      </c>
      <c r="AD41" s="31">
        <f t="shared" si="10"/>
        <v>0</v>
      </c>
      <c r="AE41" s="31">
        <f t="shared" si="10"/>
        <v>0</v>
      </c>
      <c r="AF41" s="28">
        <v>4670</v>
      </c>
      <c r="AG41" s="91">
        <f t="shared" si="11"/>
        <v>0</v>
      </c>
    </row>
    <row r="42" spans="1:33">
      <c r="A42" s="123">
        <v>99</v>
      </c>
      <c r="B42" s="78" t="s">
        <v>40</v>
      </c>
      <c r="C42" s="83"/>
      <c r="D42" s="8"/>
      <c r="E42" s="74">
        <f t="shared" si="1"/>
        <v>0</v>
      </c>
      <c r="F42" s="23">
        <f t="shared" si="2"/>
        <v>0</v>
      </c>
      <c r="G42" s="74"/>
      <c r="H42" s="232"/>
      <c r="I42" s="232"/>
      <c r="J42" s="27">
        <v>2</v>
      </c>
      <c r="K42" s="31">
        <f t="shared" si="3"/>
        <v>0</v>
      </c>
      <c r="L42" s="32">
        <f t="shared" si="14"/>
        <v>0</v>
      </c>
      <c r="M42" s="83"/>
      <c r="N42" s="8"/>
      <c r="O42" s="74">
        <f t="shared" si="13"/>
        <v>0</v>
      </c>
      <c r="P42" s="23">
        <f t="shared" si="6"/>
        <v>0</v>
      </c>
      <c r="Q42" s="74"/>
      <c r="R42" s="232"/>
      <c r="S42" s="232"/>
      <c r="T42" s="27">
        <v>2</v>
      </c>
      <c r="U42" s="31">
        <f t="shared" si="16"/>
        <v>0</v>
      </c>
      <c r="V42" s="88">
        <f t="shared" si="17"/>
        <v>0</v>
      </c>
      <c r="W42" s="30">
        <f t="shared" si="9"/>
        <v>0</v>
      </c>
      <c r="X42" s="31">
        <f t="shared" si="9"/>
        <v>0</v>
      </c>
      <c r="Y42" s="31">
        <f t="shared" si="9"/>
        <v>0</v>
      </c>
      <c r="Z42" s="31">
        <f t="shared" si="9"/>
        <v>0</v>
      </c>
      <c r="AA42" s="31">
        <f t="shared" si="0"/>
        <v>0</v>
      </c>
      <c r="AB42" s="31">
        <f t="shared" si="0"/>
        <v>0</v>
      </c>
      <c r="AC42" s="31">
        <f t="shared" si="0"/>
        <v>0</v>
      </c>
      <c r="AD42" s="31">
        <f t="shared" si="10"/>
        <v>0</v>
      </c>
      <c r="AE42" s="31">
        <f t="shared" si="10"/>
        <v>0</v>
      </c>
      <c r="AF42" s="28">
        <v>4670</v>
      </c>
      <c r="AG42" s="91">
        <f t="shared" si="11"/>
        <v>0</v>
      </c>
    </row>
    <row r="43" spans="1:33">
      <c r="A43" s="123">
        <v>100</v>
      </c>
      <c r="B43" s="79" t="s">
        <v>41</v>
      </c>
      <c r="C43" s="83"/>
      <c r="D43" s="8"/>
      <c r="E43" s="74">
        <f t="shared" si="1"/>
        <v>0</v>
      </c>
      <c r="F43" s="23">
        <f t="shared" si="2"/>
        <v>0</v>
      </c>
      <c r="G43" s="74"/>
      <c r="H43" s="232"/>
      <c r="I43" s="232"/>
      <c r="J43" s="27">
        <v>2.9</v>
      </c>
      <c r="K43" s="31">
        <f t="shared" si="3"/>
        <v>0</v>
      </c>
      <c r="L43" s="32">
        <f t="shared" si="14"/>
        <v>0</v>
      </c>
      <c r="M43" s="83"/>
      <c r="N43" s="8"/>
      <c r="O43" s="74">
        <f t="shared" si="13"/>
        <v>0</v>
      </c>
      <c r="P43" s="23">
        <f t="shared" si="6"/>
        <v>0</v>
      </c>
      <c r="Q43" s="74"/>
      <c r="R43" s="232"/>
      <c r="S43" s="232"/>
      <c r="T43" s="27">
        <v>2.9</v>
      </c>
      <c r="U43" s="31">
        <f t="shared" si="16"/>
        <v>0</v>
      </c>
      <c r="V43" s="88">
        <f t="shared" si="17"/>
        <v>0</v>
      </c>
      <c r="W43" s="30">
        <f t="shared" si="9"/>
        <v>0</v>
      </c>
      <c r="X43" s="31">
        <f t="shared" si="9"/>
        <v>0</v>
      </c>
      <c r="Y43" s="31">
        <f t="shared" si="9"/>
        <v>0</v>
      </c>
      <c r="Z43" s="31">
        <f t="shared" si="9"/>
        <v>0</v>
      </c>
      <c r="AA43" s="31">
        <f t="shared" si="0"/>
        <v>0</v>
      </c>
      <c r="AB43" s="31">
        <f t="shared" si="0"/>
        <v>0</v>
      </c>
      <c r="AC43" s="31">
        <f t="shared" si="0"/>
        <v>0</v>
      </c>
      <c r="AD43" s="31">
        <f t="shared" si="10"/>
        <v>0</v>
      </c>
      <c r="AE43" s="31">
        <f t="shared" si="10"/>
        <v>0</v>
      </c>
      <c r="AF43" s="28">
        <v>4800</v>
      </c>
      <c r="AG43" s="91">
        <f t="shared" si="11"/>
        <v>0</v>
      </c>
    </row>
    <row r="44" spans="1:33">
      <c r="A44" s="123">
        <v>108</v>
      </c>
      <c r="B44" s="79" t="s">
        <v>42</v>
      </c>
      <c r="C44" s="83"/>
      <c r="D44" s="8"/>
      <c r="E44" s="74">
        <f t="shared" si="1"/>
        <v>0</v>
      </c>
      <c r="F44" s="23">
        <f t="shared" si="2"/>
        <v>0</v>
      </c>
      <c r="G44" s="74"/>
      <c r="H44" s="232"/>
      <c r="I44" s="232"/>
      <c r="J44" s="27">
        <v>2.6</v>
      </c>
      <c r="K44" s="31">
        <f t="shared" si="3"/>
        <v>0</v>
      </c>
      <c r="L44" s="32">
        <f t="shared" si="14"/>
        <v>0</v>
      </c>
      <c r="M44" s="83">
        <v>0</v>
      </c>
      <c r="N44" s="8">
        <v>0</v>
      </c>
      <c r="O44" s="74">
        <f t="shared" si="13"/>
        <v>0</v>
      </c>
      <c r="P44" s="23">
        <f t="shared" si="6"/>
        <v>0</v>
      </c>
      <c r="Q44" s="8">
        <v>0</v>
      </c>
      <c r="R44" s="8">
        <v>0</v>
      </c>
      <c r="S44" s="8">
        <v>0</v>
      </c>
      <c r="T44" s="27">
        <v>2.6</v>
      </c>
      <c r="U44" s="31">
        <f t="shared" si="16"/>
        <v>0</v>
      </c>
      <c r="V44" s="88">
        <f t="shared" si="17"/>
        <v>0</v>
      </c>
      <c r="W44" s="30">
        <f t="shared" si="9"/>
        <v>0</v>
      </c>
      <c r="X44" s="31">
        <f t="shared" si="9"/>
        <v>0</v>
      </c>
      <c r="Y44" s="31">
        <f t="shared" si="9"/>
        <v>0</v>
      </c>
      <c r="Z44" s="31">
        <f t="shared" si="9"/>
        <v>0</v>
      </c>
      <c r="AA44" s="31">
        <f t="shared" si="0"/>
        <v>0</v>
      </c>
      <c r="AB44" s="31">
        <f t="shared" si="0"/>
        <v>0</v>
      </c>
      <c r="AC44" s="31">
        <f t="shared" si="0"/>
        <v>0</v>
      </c>
      <c r="AD44" s="31">
        <f t="shared" si="10"/>
        <v>0</v>
      </c>
      <c r="AE44" s="31">
        <f t="shared" si="10"/>
        <v>0</v>
      </c>
      <c r="AF44" s="28">
        <v>4211</v>
      </c>
      <c r="AG44" s="91">
        <f t="shared" si="11"/>
        <v>0</v>
      </c>
    </row>
    <row r="45" spans="1:33">
      <c r="A45" s="123">
        <v>19</v>
      </c>
      <c r="B45" s="79" t="s">
        <v>209</v>
      </c>
      <c r="C45" s="83">
        <v>0</v>
      </c>
      <c r="D45" s="8">
        <v>0</v>
      </c>
      <c r="E45" s="74">
        <f t="shared" si="1"/>
        <v>0</v>
      </c>
      <c r="F45" s="23">
        <f t="shared" si="2"/>
        <v>0</v>
      </c>
      <c r="G45" s="8">
        <v>0</v>
      </c>
      <c r="H45" s="8">
        <v>0</v>
      </c>
      <c r="I45" s="8">
        <v>0</v>
      </c>
      <c r="J45" s="27">
        <v>2.6</v>
      </c>
      <c r="K45" s="31">
        <f t="shared" si="3"/>
        <v>0</v>
      </c>
      <c r="L45" s="32">
        <f t="shared" si="14"/>
        <v>0</v>
      </c>
      <c r="M45" s="83"/>
      <c r="N45" s="8"/>
      <c r="O45" s="74">
        <f t="shared" si="13"/>
        <v>0</v>
      </c>
      <c r="P45" s="23">
        <f t="shared" si="6"/>
        <v>0</v>
      </c>
      <c r="Q45" s="74"/>
      <c r="R45" s="232"/>
      <c r="S45" s="232"/>
      <c r="T45" s="27">
        <v>2.6</v>
      </c>
      <c r="U45" s="31">
        <f t="shared" si="16"/>
        <v>0</v>
      </c>
      <c r="V45" s="88">
        <f t="shared" si="17"/>
        <v>0</v>
      </c>
      <c r="W45" s="30">
        <f t="shared" si="9"/>
        <v>0</v>
      </c>
      <c r="X45" s="31">
        <f t="shared" si="9"/>
        <v>0</v>
      </c>
      <c r="Y45" s="31">
        <f t="shared" si="9"/>
        <v>0</v>
      </c>
      <c r="Z45" s="31">
        <f t="shared" si="9"/>
        <v>0</v>
      </c>
      <c r="AA45" s="31">
        <f t="shared" si="0"/>
        <v>0</v>
      </c>
      <c r="AB45" s="31">
        <f t="shared" si="0"/>
        <v>0</v>
      </c>
      <c r="AC45" s="31">
        <f t="shared" si="0"/>
        <v>0</v>
      </c>
      <c r="AD45" s="31">
        <f t="shared" si="10"/>
        <v>0</v>
      </c>
      <c r="AE45" s="31">
        <f t="shared" si="10"/>
        <v>0</v>
      </c>
      <c r="AF45" s="28">
        <v>4211</v>
      </c>
      <c r="AG45" s="91">
        <f t="shared" si="11"/>
        <v>0</v>
      </c>
    </row>
    <row r="46" spans="1:33">
      <c r="A46" s="123">
        <v>112</v>
      </c>
      <c r="B46" s="79" t="s">
        <v>43</v>
      </c>
      <c r="C46" s="83"/>
      <c r="D46" s="8"/>
      <c r="E46" s="74">
        <f t="shared" si="1"/>
        <v>0</v>
      </c>
      <c r="F46" s="23">
        <f t="shared" si="2"/>
        <v>0</v>
      </c>
      <c r="G46" s="74"/>
      <c r="H46" s="232"/>
      <c r="I46" s="232"/>
      <c r="J46" s="27">
        <v>3</v>
      </c>
      <c r="K46" s="31">
        <f t="shared" si="3"/>
        <v>0</v>
      </c>
      <c r="L46" s="32">
        <f t="shared" si="14"/>
        <v>0</v>
      </c>
      <c r="M46" s="83">
        <v>0</v>
      </c>
      <c r="N46" s="8">
        <v>0</v>
      </c>
      <c r="O46" s="74">
        <f t="shared" si="13"/>
        <v>0</v>
      </c>
      <c r="P46" s="23">
        <f t="shared" si="6"/>
        <v>0</v>
      </c>
      <c r="Q46" s="8">
        <v>0</v>
      </c>
      <c r="R46" s="8">
        <v>0</v>
      </c>
      <c r="S46" s="8">
        <v>0</v>
      </c>
      <c r="T46" s="27">
        <v>3</v>
      </c>
      <c r="U46" s="31">
        <f t="shared" si="16"/>
        <v>0</v>
      </c>
      <c r="V46" s="88">
        <f t="shared" si="17"/>
        <v>0</v>
      </c>
      <c r="W46" s="30">
        <f t="shared" si="9"/>
        <v>0</v>
      </c>
      <c r="X46" s="31">
        <f t="shared" si="9"/>
        <v>0</v>
      </c>
      <c r="Y46" s="31">
        <f t="shared" si="9"/>
        <v>0</v>
      </c>
      <c r="Z46" s="31">
        <f t="shared" si="9"/>
        <v>0</v>
      </c>
      <c r="AA46" s="31">
        <f t="shared" si="0"/>
        <v>0</v>
      </c>
      <c r="AB46" s="31">
        <f t="shared" si="0"/>
        <v>0</v>
      </c>
      <c r="AC46" s="31">
        <f t="shared" si="0"/>
        <v>0</v>
      </c>
      <c r="AD46" s="31">
        <f t="shared" si="10"/>
        <v>0</v>
      </c>
      <c r="AE46" s="31">
        <f t="shared" si="10"/>
        <v>0</v>
      </c>
      <c r="AF46" s="28">
        <v>4900</v>
      </c>
      <c r="AG46" s="91">
        <f t="shared" si="11"/>
        <v>0</v>
      </c>
    </row>
    <row r="47" spans="1:33">
      <c r="A47" s="123">
        <v>20</v>
      </c>
      <c r="B47" s="79" t="s">
        <v>210</v>
      </c>
      <c r="C47" s="83">
        <v>0</v>
      </c>
      <c r="D47" s="8">
        <v>0</v>
      </c>
      <c r="E47" s="74">
        <f t="shared" si="1"/>
        <v>0</v>
      </c>
      <c r="F47" s="23">
        <f t="shared" si="2"/>
        <v>0</v>
      </c>
      <c r="G47" s="8">
        <v>0</v>
      </c>
      <c r="H47" s="8">
        <v>0</v>
      </c>
      <c r="I47" s="8">
        <v>0</v>
      </c>
      <c r="J47" s="27">
        <v>3</v>
      </c>
      <c r="K47" s="31">
        <f t="shared" si="3"/>
        <v>0</v>
      </c>
      <c r="L47" s="32">
        <f t="shared" si="14"/>
        <v>0</v>
      </c>
      <c r="M47" s="83"/>
      <c r="N47" s="8"/>
      <c r="O47" s="74">
        <f t="shared" si="13"/>
        <v>0</v>
      </c>
      <c r="P47" s="23">
        <f t="shared" si="6"/>
        <v>0</v>
      </c>
      <c r="Q47" s="74"/>
      <c r="R47" s="232"/>
      <c r="S47" s="232"/>
      <c r="T47" s="27">
        <v>3</v>
      </c>
      <c r="U47" s="31">
        <f t="shared" si="16"/>
        <v>0</v>
      </c>
      <c r="V47" s="88">
        <f t="shared" si="17"/>
        <v>0</v>
      </c>
      <c r="W47" s="30">
        <f t="shared" si="9"/>
        <v>0</v>
      </c>
      <c r="X47" s="31">
        <f t="shared" si="9"/>
        <v>0</v>
      </c>
      <c r="Y47" s="31">
        <f t="shared" si="9"/>
        <v>0</v>
      </c>
      <c r="Z47" s="31">
        <f t="shared" si="9"/>
        <v>0</v>
      </c>
      <c r="AA47" s="31">
        <f t="shared" si="0"/>
        <v>0</v>
      </c>
      <c r="AB47" s="31">
        <f t="shared" si="0"/>
        <v>0</v>
      </c>
      <c r="AC47" s="31">
        <f t="shared" si="0"/>
        <v>0</v>
      </c>
      <c r="AD47" s="31">
        <f t="shared" si="10"/>
        <v>0</v>
      </c>
      <c r="AE47" s="31">
        <f t="shared" si="10"/>
        <v>0</v>
      </c>
      <c r="AF47" s="28">
        <v>4900</v>
      </c>
      <c r="AG47" s="91">
        <f t="shared" si="11"/>
        <v>0</v>
      </c>
    </row>
    <row r="48" spans="1:33" ht="13.5" customHeight="1">
      <c r="A48" s="123">
        <v>116</v>
      </c>
      <c r="B48" s="78" t="s">
        <v>44</v>
      </c>
      <c r="C48" s="83"/>
      <c r="D48" s="8"/>
      <c r="E48" s="74">
        <f t="shared" si="1"/>
        <v>0</v>
      </c>
      <c r="F48" s="23">
        <f t="shared" si="2"/>
        <v>0</v>
      </c>
      <c r="G48" s="74"/>
      <c r="H48" s="232"/>
      <c r="I48" s="232"/>
      <c r="J48" s="27">
        <v>2</v>
      </c>
      <c r="K48" s="31">
        <f t="shared" si="3"/>
        <v>0</v>
      </c>
      <c r="L48" s="32">
        <f t="shared" si="14"/>
        <v>0</v>
      </c>
      <c r="M48" s="83"/>
      <c r="N48" s="8"/>
      <c r="O48" s="74">
        <f t="shared" si="13"/>
        <v>0</v>
      </c>
      <c r="P48" s="23">
        <f t="shared" si="6"/>
        <v>0</v>
      </c>
      <c r="Q48" s="74"/>
      <c r="R48" s="232"/>
      <c r="S48" s="232"/>
      <c r="T48" s="27">
        <v>2</v>
      </c>
      <c r="U48" s="31">
        <f t="shared" si="16"/>
        <v>0</v>
      </c>
      <c r="V48" s="88">
        <f t="shared" si="17"/>
        <v>0</v>
      </c>
      <c r="W48" s="30">
        <f t="shared" si="9"/>
        <v>0</v>
      </c>
      <c r="X48" s="31">
        <f t="shared" si="9"/>
        <v>0</v>
      </c>
      <c r="Y48" s="31">
        <f t="shared" si="9"/>
        <v>0</v>
      </c>
      <c r="Z48" s="31">
        <f t="shared" si="9"/>
        <v>0</v>
      </c>
      <c r="AA48" s="31">
        <f t="shared" si="0"/>
        <v>0</v>
      </c>
      <c r="AB48" s="31">
        <f t="shared" si="0"/>
        <v>0</v>
      </c>
      <c r="AC48" s="31">
        <f t="shared" si="0"/>
        <v>0</v>
      </c>
      <c r="AD48" s="31">
        <f t="shared" si="10"/>
        <v>0</v>
      </c>
      <c r="AE48" s="31">
        <f t="shared" si="10"/>
        <v>0</v>
      </c>
      <c r="AF48" s="28">
        <v>2000</v>
      </c>
      <c r="AG48" s="91">
        <f t="shared" si="11"/>
        <v>0</v>
      </c>
    </row>
    <row r="49" spans="1:33">
      <c r="A49" s="123">
        <v>122</v>
      </c>
      <c r="B49" s="81" t="s">
        <v>45</v>
      </c>
      <c r="C49" s="83"/>
      <c r="D49" s="8"/>
      <c r="E49" s="74">
        <f t="shared" si="1"/>
        <v>0</v>
      </c>
      <c r="F49" s="23">
        <f t="shared" si="2"/>
        <v>0</v>
      </c>
      <c r="G49" s="74"/>
      <c r="H49" s="232"/>
      <c r="I49" s="232"/>
      <c r="J49" s="27">
        <v>2.5</v>
      </c>
      <c r="K49" s="31">
        <f t="shared" si="3"/>
        <v>0</v>
      </c>
      <c r="L49" s="32">
        <f t="shared" si="14"/>
        <v>0</v>
      </c>
      <c r="M49" s="83">
        <v>0</v>
      </c>
      <c r="N49" s="8">
        <v>0</v>
      </c>
      <c r="O49" s="74">
        <f t="shared" si="13"/>
        <v>0</v>
      </c>
      <c r="P49" s="23">
        <f t="shared" si="6"/>
        <v>0</v>
      </c>
      <c r="Q49" s="8">
        <v>0</v>
      </c>
      <c r="R49" s="8">
        <v>0</v>
      </c>
      <c r="S49" s="8">
        <v>0</v>
      </c>
      <c r="T49" s="27">
        <v>2.5</v>
      </c>
      <c r="U49" s="31">
        <f t="shared" si="16"/>
        <v>0</v>
      </c>
      <c r="V49" s="88">
        <f t="shared" si="17"/>
        <v>0</v>
      </c>
      <c r="W49" s="30">
        <f t="shared" si="9"/>
        <v>0</v>
      </c>
      <c r="X49" s="31">
        <f t="shared" si="9"/>
        <v>0</v>
      </c>
      <c r="Y49" s="31">
        <f t="shared" si="9"/>
        <v>0</v>
      </c>
      <c r="Z49" s="31">
        <f t="shared" si="9"/>
        <v>0</v>
      </c>
      <c r="AA49" s="31">
        <f t="shared" si="0"/>
        <v>0</v>
      </c>
      <c r="AB49" s="31">
        <f t="shared" si="0"/>
        <v>0</v>
      </c>
      <c r="AC49" s="31">
        <f t="shared" si="0"/>
        <v>0</v>
      </c>
      <c r="AD49" s="31">
        <f t="shared" si="10"/>
        <v>0</v>
      </c>
      <c r="AE49" s="31">
        <f t="shared" si="10"/>
        <v>0</v>
      </c>
      <c r="AF49" s="28">
        <v>3869</v>
      </c>
      <c r="AG49" s="91">
        <f t="shared" si="11"/>
        <v>0</v>
      </c>
    </row>
    <row r="50" spans="1:33">
      <c r="A50" s="123">
        <v>21</v>
      </c>
      <c r="B50" s="81" t="s">
        <v>211</v>
      </c>
      <c r="C50" s="83">
        <v>0</v>
      </c>
      <c r="D50" s="8">
        <v>0</v>
      </c>
      <c r="E50" s="74">
        <f t="shared" si="1"/>
        <v>0</v>
      </c>
      <c r="F50" s="23">
        <f t="shared" si="2"/>
        <v>0</v>
      </c>
      <c r="G50" s="8">
        <v>0</v>
      </c>
      <c r="H50" s="8">
        <v>0</v>
      </c>
      <c r="I50" s="8">
        <v>0</v>
      </c>
      <c r="J50" s="27">
        <v>2.5</v>
      </c>
      <c r="K50" s="31">
        <f t="shared" si="3"/>
        <v>0</v>
      </c>
      <c r="L50" s="32">
        <f t="shared" si="14"/>
        <v>0</v>
      </c>
      <c r="M50" s="83"/>
      <c r="N50" s="8"/>
      <c r="O50" s="74">
        <f t="shared" si="13"/>
        <v>0</v>
      </c>
      <c r="P50" s="23">
        <f t="shared" si="6"/>
        <v>0</v>
      </c>
      <c r="Q50" s="74"/>
      <c r="R50" s="232"/>
      <c r="S50" s="232"/>
      <c r="T50" s="27">
        <v>2.5</v>
      </c>
      <c r="U50" s="31">
        <f t="shared" si="16"/>
        <v>0</v>
      </c>
      <c r="V50" s="88">
        <f t="shared" si="17"/>
        <v>0</v>
      </c>
      <c r="W50" s="30">
        <f t="shared" si="9"/>
        <v>0</v>
      </c>
      <c r="X50" s="31">
        <f t="shared" si="9"/>
        <v>0</v>
      </c>
      <c r="Y50" s="31">
        <f t="shared" si="9"/>
        <v>0</v>
      </c>
      <c r="Z50" s="31">
        <f t="shared" si="9"/>
        <v>0</v>
      </c>
      <c r="AA50" s="31">
        <f t="shared" si="0"/>
        <v>0</v>
      </c>
      <c r="AB50" s="31">
        <f t="shared" si="0"/>
        <v>0</v>
      </c>
      <c r="AC50" s="31">
        <f t="shared" si="0"/>
        <v>0</v>
      </c>
      <c r="AD50" s="31">
        <f t="shared" si="10"/>
        <v>0</v>
      </c>
      <c r="AE50" s="31">
        <f t="shared" si="10"/>
        <v>0</v>
      </c>
      <c r="AF50" s="28">
        <v>3869</v>
      </c>
      <c r="AG50" s="91">
        <f t="shared" si="11"/>
        <v>0</v>
      </c>
    </row>
    <row r="51" spans="1:33" ht="26.25" customHeight="1">
      <c r="A51" s="123"/>
      <c r="B51" s="78" t="s">
        <v>169</v>
      </c>
      <c r="C51" s="83">
        <f>SUM(C52:C53)</f>
        <v>0</v>
      </c>
      <c r="D51" s="8">
        <f>SUM(D52:D53)</f>
        <v>0</v>
      </c>
      <c r="E51" s="74">
        <f t="shared" si="1"/>
        <v>0</v>
      </c>
      <c r="F51" s="23">
        <f t="shared" si="2"/>
        <v>0</v>
      </c>
      <c r="G51" s="8">
        <f>SUM(G52:G53)</f>
        <v>0</v>
      </c>
      <c r="H51" s="8">
        <f>SUM(H52:H53)</f>
        <v>0</v>
      </c>
      <c r="I51" s="68">
        <f>SUM(I52:I53)</f>
        <v>0</v>
      </c>
      <c r="J51" s="27">
        <v>2</v>
      </c>
      <c r="K51" s="68">
        <f>SUM(K52:K53)</f>
        <v>0</v>
      </c>
      <c r="L51" s="86">
        <f>SUM(L52:L53)</f>
        <v>0</v>
      </c>
      <c r="M51" s="83">
        <f>SUM(M52:M53)</f>
        <v>0</v>
      </c>
      <c r="N51" s="8">
        <f>SUM(N52:N53)</f>
        <v>0</v>
      </c>
      <c r="O51" s="74">
        <f t="shared" si="13"/>
        <v>0</v>
      </c>
      <c r="P51" s="23">
        <f t="shared" si="6"/>
        <v>0</v>
      </c>
      <c r="Q51" s="8">
        <f>SUM(Q52:Q53)</f>
        <v>0</v>
      </c>
      <c r="R51" s="8">
        <f>SUM(R52:R53)</f>
        <v>0</v>
      </c>
      <c r="S51" s="68">
        <f>SUM(S52:S53)</f>
        <v>0</v>
      </c>
      <c r="T51" s="27">
        <v>2</v>
      </c>
      <c r="U51" s="68">
        <f>SUM(U52:U53)</f>
        <v>0</v>
      </c>
      <c r="V51" s="90">
        <f>SUM(V52:V53)</f>
        <v>0</v>
      </c>
      <c r="W51" s="30">
        <f t="shared" si="9"/>
        <v>0</v>
      </c>
      <c r="X51" s="31">
        <f t="shared" si="9"/>
        <v>0</v>
      </c>
      <c r="Y51" s="31">
        <f t="shared" si="9"/>
        <v>0</v>
      </c>
      <c r="Z51" s="31">
        <f t="shared" si="9"/>
        <v>0</v>
      </c>
      <c r="AA51" s="31">
        <f t="shared" si="0"/>
        <v>0</v>
      </c>
      <c r="AB51" s="31">
        <f t="shared" si="0"/>
        <v>0</v>
      </c>
      <c r="AC51" s="31">
        <f t="shared" si="0"/>
        <v>0</v>
      </c>
      <c r="AD51" s="31">
        <f t="shared" si="10"/>
        <v>0</v>
      </c>
      <c r="AE51" s="31">
        <f t="shared" si="10"/>
        <v>0</v>
      </c>
      <c r="AF51" s="28">
        <v>4300</v>
      </c>
      <c r="AG51" s="91">
        <f t="shared" si="11"/>
        <v>0</v>
      </c>
    </row>
    <row r="52" spans="1:33">
      <c r="A52" s="123">
        <v>3</v>
      </c>
      <c r="B52" s="82" t="s">
        <v>213</v>
      </c>
      <c r="C52" s="83"/>
      <c r="D52" s="8"/>
      <c r="E52" s="74">
        <f t="shared" si="1"/>
        <v>0</v>
      </c>
      <c r="F52" s="23">
        <f t="shared" si="2"/>
        <v>0</v>
      </c>
      <c r="G52" s="74"/>
      <c r="H52" s="74"/>
      <c r="I52" s="74"/>
      <c r="J52" s="27">
        <v>2</v>
      </c>
      <c r="K52" s="31">
        <f>ROUND(I52*J52,0)</f>
        <v>0</v>
      </c>
      <c r="L52" s="32">
        <f t="shared" si="14"/>
        <v>0</v>
      </c>
      <c r="M52" s="83"/>
      <c r="N52" s="8"/>
      <c r="O52" s="74">
        <f t="shared" si="13"/>
        <v>0</v>
      </c>
      <c r="P52" s="23">
        <f t="shared" si="6"/>
        <v>0</v>
      </c>
      <c r="Q52" s="74"/>
      <c r="R52" s="74"/>
      <c r="S52" s="74"/>
      <c r="T52" s="27">
        <v>2</v>
      </c>
      <c r="U52" s="31">
        <f>ROUND(S52*T52,0)</f>
        <v>0</v>
      </c>
      <c r="V52" s="88">
        <f>O52+P52+U52</f>
        <v>0</v>
      </c>
      <c r="W52" s="30">
        <f t="shared" si="9"/>
        <v>0</v>
      </c>
      <c r="X52" s="31">
        <f t="shared" si="9"/>
        <v>0</v>
      </c>
      <c r="Y52" s="31">
        <f t="shared" si="9"/>
        <v>0</v>
      </c>
      <c r="Z52" s="31">
        <f t="shared" si="9"/>
        <v>0</v>
      </c>
      <c r="AA52" s="31">
        <f t="shared" si="0"/>
        <v>0</v>
      </c>
      <c r="AB52" s="31">
        <f t="shared" si="0"/>
        <v>0</v>
      </c>
      <c r="AC52" s="31">
        <f t="shared" si="0"/>
        <v>0</v>
      </c>
      <c r="AD52" s="31">
        <f t="shared" si="10"/>
        <v>0</v>
      </c>
      <c r="AE52" s="31">
        <f t="shared" si="10"/>
        <v>0</v>
      </c>
      <c r="AF52" s="28"/>
      <c r="AG52" s="91" t="str">
        <f t="shared" si="11"/>
        <v/>
      </c>
    </row>
    <row r="53" spans="1:33">
      <c r="A53" s="123">
        <v>42</v>
      </c>
      <c r="B53" s="82" t="s">
        <v>214</v>
      </c>
      <c r="C53" s="83"/>
      <c r="D53" s="8"/>
      <c r="E53" s="74">
        <f t="shared" si="1"/>
        <v>0</v>
      </c>
      <c r="F53" s="23">
        <f t="shared" si="2"/>
        <v>0</v>
      </c>
      <c r="G53" s="74"/>
      <c r="H53" s="74"/>
      <c r="I53" s="74"/>
      <c r="J53" s="27">
        <v>2</v>
      </c>
      <c r="K53" s="31">
        <f>ROUND(I53*J53,0)</f>
        <v>0</v>
      </c>
      <c r="L53" s="32">
        <f t="shared" si="14"/>
        <v>0</v>
      </c>
      <c r="M53" s="83"/>
      <c r="N53" s="8"/>
      <c r="O53" s="74">
        <f t="shared" si="13"/>
        <v>0</v>
      </c>
      <c r="P53" s="23">
        <f t="shared" si="6"/>
        <v>0</v>
      </c>
      <c r="Q53" s="74"/>
      <c r="R53" s="74"/>
      <c r="S53" s="74"/>
      <c r="T53" s="27">
        <v>2</v>
      </c>
      <c r="U53" s="31">
        <f>ROUND(S53*T53,0)</f>
        <v>0</v>
      </c>
      <c r="V53" s="88">
        <f>O53+P53+U53</f>
        <v>0</v>
      </c>
      <c r="W53" s="30">
        <f t="shared" si="9"/>
        <v>0</v>
      </c>
      <c r="X53" s="31">
        <f t="shared" si="9"/>
        <v>0</v>
      </c>
      <c r="Y53" s="31">
        <f t="shared" si="9"/>
        <v>0</v>
      </c>
      <c r="Z53" s="31">
        <f t="shared" si="9"/>
        <v>0</v>
      </c>
      <c r="AA53" s="31">
        <f t="shared" si="0"/>
        <v>0</v>
      </c>
      <c r="AB53" s="31">
        <f t="shared" si="0"/>
        <v>0</v>
      </c>
      <c r="AC53" s="31">
        <f t="shared" si="0"/>
        <v>0</v>
      </c>
      <c r="AD53" s="31">
        <f t="shared" si="10"/>
        <v>0</v>
      </c>
      <c r="AE53" s="31">
        <f t="shared" si="10"/>
        <v>0</v>
      </c>
      <c r="AF53" s="28"/>
      <c r="AG53" s="91" t="str">
        <f t="shared" si="11"/>
        <v/>
      </c>
    </row>
    <row r="54" spans="1:33" ht="27" customHeight="1">
      <c r="A54" s="123"/>
      <c r="B54" s="82" t="s">
        <v>46</v>
      </c>
      <c r="C54" s="83">
        <v>0</v>
      </c>
      <c r="D54" s="8">
        <v>0</v>
      </c>
      <c r="E54" s="74">
        <f t="shared" si="1"/>
        <v>0</v>
      </c>
      <c r="F54" s="23">
        <f t="shared" si="2"/>
        <v>0</v>
      </c>
      <c r="G54" s="31">
        <f>G55+G56</f>
        <v>0</v>
      </c>
      <c r="H54" s="31">
        <f>H55+H56</f>
        <v>0</v>
      </c>
      <c r="I54" s="31">
        <v>0</v>
      </c>
      <c r="J54" s="27">
        <v>0</v>
      </c>
      <c r="K54" s="31">
        <f t="shared" si="3"/>
        <v>0</v>
      </c>
      <c r="L54" s="32">
        <f t="shared" si="14"/>
        <v>0</v>
      </c>
      <c r="M54" s="83">
        <v>0</v>
      </c>
      <c r="N54" s="8">
        <v>0</v>
      </c>
      <c r="O54" s="74">
        <f t="shared" si="13"/>
        <v>0</v>
      </c>
      <c r="P54" s="23">
        <f t="shared" si="6"/>
        <v>0</v>
      </c>
      <c r="Q54" s="31">
        <f>Q55+Q56</f>
        <v>0</v>
      </c>
      <c r="R54" s="31">
        <f>R55+R56</f>
        <v>0</v>
      </c>
      <c r="S54" s="31">
        <v>0</v>
      </c>
      <c r="T54" s="27">
        <v>0</v>
      </c>
      <c r="U54" s="31">
        <f>ROUND(S54*T54,0)</f>
        <v>0</v>
      </c>
      <c r="V54" s="88">
        <f>O54+P54+U54</f>
        <v>0</v>
      </c>
      <c r="W54" s="30">
        <f t="shared" si="9"/>
        <v>0</v>
      </c>
      <c r="X54" s="31">
        <f t="shared" si="9"/>
        <v>0</v>
      </c>
      <c r="Y54" s="31">
        <f t="shared" si="9"/>
        <v>0</v>
      </c>
      <c r="Z54" s="31">
        <f t="shared" si="9"/>
        <v>0</v>
      </c>
      <c r="AA54" s="31">
        <f t="shared" si="0"/>
        <v>0</v>
      </c>
      <c r="AB54" s="31">
        <f t="shared" si="0"/>
        <v>0</v>
      </c>
      <c r="AC54" s="31">
        <f t="shared" si="0"/>
        <v>0</v>
      </c>
      <c r="AD54" s="31">
        <f t="shared" si="10"/>
        <v>0</v>
      </c>
      <c r="AE54" s="31">
        <f t="shared" si="10"/>
        <v>0</v>
      </c>
      <c r="AF54" s="28">
        <v>4670</v>
      </c>
      <c r="AG54" s="91">
        <f t="shared" si="11"/>
        <v>0</v>
      </c>
    </row>
    <row r="55" spans="1:33" ht="13.5" customHeight="1">
      <c r="A55" s="123"/>
      <c r="B55" s="99" t="s">
        <v>47</v>
      </c>
      <c r="C55" s="83">
        <v>0</v>
      </c>
      <c r="D55" s="8">
        <v>0</v>
      </c>
      <c r="E55" s="74">
        <f t="shared" si="1"/>
        <v>0</v>
      </c>
      <c r="F55" s="23">
        <f t="shared" si="2"/>
        <v>0</v>
      </c>
      <c r="G55" s="74"/>
      <c r="H55" s="74"/>
      <c r="I55" s="31">
        <v>0</v>
      </c>
      <c r="J55" s="27">
        <v>0</v>
      </c>
      <c r="K55" s="31">
        <f t="shared" si="3"/>
        <v>0</v>
      </c>
      <c r="L55" s="32">
        <f t="shared" si="14"/>
        <v>0</v>
      </c>
      <c r="M55" s="83">
        <v>0</v>
      </c>
      <c r="N55" s="8">
        <v>0</v>
      </c>
      <c r="O55" s="74">
        <f t="shared" si="13"/>
        <v>0</v>
      </c>
      <c r="P55" s="23">
        <f t="shared" si="6"/>
        <v>0</v>
      </c>
      <c r="Q55" s="74"/>
      <c r="R55" s="74"/>
      <c r="S55" s="31">
        <v>0</v>
      </c>
      <c r="T55" s="27">
        <v>0</v>
      </c>
      <c r="U55" s="31">
        <f>ROUND(S55*T55,0)</f>
        <v>0</v>
      </c>
      <c r="V55" s="88">
        <f>O55+P55+U55</f>
        <v>0</v>
      </c>
      <c r="W55" s="30">
        <f t="shared" si="9"/>
        <v>0</v>
      </c>
      <c r="X55" s="31">
        <f t="shared" si="9"/>
        <v>0</v>
      </c>
      <c r="Y55" s="31">
        <f t="shared" si="9"/>
        <v>0</v>
      </c>
      <c r="Z55" s="31">
        <f t="shared" si="9"/>
        <v>0</v>
      </c>
      <c r="AA55" s="31">
        <f t="shared" si="0"/>
        <v>0</v>
      </c>
      <c r="AB55" s="31">
        <f t="shared" si="0"/>
        <v>0</v>
      </c>
      <c r="AC55" s="31">
        <f t="shared" si="0"/>
        <v>0</v>
      </c>
      <c r="AD55" s="31">
        <f t="shared" si="10"/>
        <v>0</v>
      </c>
      <c r="AE55" s="31">
        <f t="shared" si="10"/>
        <v>0</v>
      </c>
      <c r="AF55" s="28"/>
      <c r="AG55" s="91"/>
    </row>
    <row r="56" spans="1:33" ht="15" customHeight="1" thickBot="1">
      <c r="A56" s="123"/>
      <c r="B56" s="100" t="s">
        <v>48</v>
      </c>
      <c r="C56" s="101">
        <v>0</v>
      </c>
      <c r="D56" s="102">
        <v>0</v>
      </c>
      <c r="E56" s="103">
        <f t="shared" si="1"/>
        <v>0</v>
      </c>
      <c r="F56" s="35">
        <f t="shared" si="2"/>
        <v>0</v>
      </c>
      <c r="G56" s="103"/>
      <c r="H56" s="103"/>
      <c r="I56" s="62">
        <v>0</v>
      </c>
      <c r="J56" s="34">
        <v>0</v>
      </c>
      <c r="K56" s="62">
        <f t="shared" si="3"/>
        <v>0</v>
      </c>
      <c r="L56" s="95">
        <f t="shared" si="14"/>
        <v>0</v>
      </c>
      <c r="M56" s="101">
        <v>0</v>
      </c>
      <c r="N56" s="102">
        <v>0</v>
      </c>
      <c r="O56" s="103">
        <f t="shared" si="13"/>
        <v>0</v>
      </c>
      <c r="P56" s="35">
        <f t="shared" si="6"/>
        <v>0</v>
      </c>
      <c r="Q56" s="103"/>
      <c r="R56" s="103"/>
      <c r="S56" s="62">
        <v>0</v>
      </c>
      <c r="T56" s="34">
        <v>0</v>
      </c>
      <c r="U56" s="62">
        <f>ROUND(S56*T56,0)</f>
        <v>0</v>
      </c>
      <c r="V56" s="96">
        <f>O56+P56+U56</f>
        <v>0</v>
      </c>
      <c r="W56" s="33">
        <f t="shared" si="9"/>
        <v>0</v>
      </c>
      <c r="X56" s="62">
        <f t="shared" si="9"/>
        <v>0</v>
      </c>
      <c r="Y56" s="62">
        <f t="shared" si="9"/>
        <v>0</v>
      </c>
      <c r="Z56" s="62">
        <f t="shared" si="9"/>
        <v>0</v>
      </c>
      <c r="AA56" s="62">
        <f t="shared" si="0"/>
        <v>0</v>
      </c>
      <c r="AB56" s="62">
        <f t="shared" si="0"/>
        <v>0</v>
      </c>
      <c r="AC56" s="62">
        <f t="shared" si="0"/>
        <v>0</v>
      </c>
      <c r="AD56" s="62">
        <f t="shared" si="10"/>
        <v>0</v>
      </c>
      <c r="AE56" s="62">
        <f t="shared" si="10"/>
        <v>0</v>
      </c>
      <c r="AF56" s="36"/>
      <c r="AG56" s="97"/>
    </row>
    <row r="57" spans="1:33" ht="15.75" thickBot="1">
      <c r="A57" s="124"/>
      <c r="B57" s="60" t="s">
        <v>49</v>
      </c>
      <c r="C57" s="98">
        <f t="shared" ref="C57:I57" si="18">C10+C11+C12+C13+C14+C15+C16+C17+C18+C19+C20+C22+C23+C24+C25+C26+C28+C30+C31+C34+C35+C36+C37+C39+C42+C43+C44+C46+C48+C50+C51+C54+C38+C45+C49+C27+C21+C47+C29</f>
        <v>0</v>
      </c>
      <c r="D57" s="98">
        <f t="shared" si="18"/>
        <v>0</v>
      </c>
      <c r="E57" s="98">
        <f t="shared" si="18"/>
        <v>0</v>
      </c>
      <c r="F57" s="98">
        <f t="shared" si="18"/>
        <v>0</v>
      </c>
      <c r="G57" s="98">
        <f t="shared" si="18"/>
        <v>0</v>
      </c>
      <c r="H57" s="98">
        <f t="shared" si="18"/>
        <v>0</v>
      </c>
      <c r="I57" s="98">
        <f t="shared" si="18"/>
        <v>0</v>
      </c>
      <c r="J57" s="37" t="e">
        <f>ROUND(K57/I57,1)</f>
        <v>#DIV/0!</v>
      </c>
      <c r="K57" s="98">
        <f t="shared" ref="K57:S57" si="19">K10+K11+K12+K13+K14+K15+K16+K17+K18+K19+K20+K22+K23+K24+K25+K26+K28+K30+K31+K34+K35+K36+K37+K39+K42+K43+K44+K46+K48+K50+K51+K54+K38+K45+K49+K27+K21+K47+K29</f>
        <v>0</v>
      </c>
      <c r="L57" s="98">
        <f t="shared" si="19"/>
        <v>0</v>
      </c>
      <c r="M57" s="98">
        <f t="shared" si="19"/>
        <v>0</v>
      </c>
      <c r="N57" s="98">
        <f t="shared" si="19"/>
        <v>0</v>
      </c>
      <c r="O57" s="98">
        <f t="shared" si="19"/>
        <v>0</v>
      </c>
      <c r="P57" s="98">
        <f t="shared" si="19"/>
        <v>0</v>
      </c>
      <c r="Q57" s="98">
        <f t="shared" si="19"/>
        <v>0</v>
      </c>
      <c r="R57" s="98">
        <f t="shared" si="19"/>
        <v>0</v>
      </c>
      <c r="S57" s="98">
        <f t="shared" si="19"/>
        <v>0</v>
      </c>
      <c r="T57" s="37" t="e">
        <f>ROUND(U57/S57,1)</f>
        <v>#DIV/0!</v>
      </c>
      <c r="U57" s="98">
        <f t="shared" ref="U57:AG57" si="20">U10+U11+U12+U13+U14+U15+U16+U17+U18+U19+U20+U22+U23+U24+U25+U26+U28+U30+U31+U34+U35+U36+U37+U39+U42+U43+U44+U46+U48+U50+U51+U54+U38+U45+U49+U27+U21+U47+U29</f>
        <v>0</v>
      </c>
      <c r="V57" s="98">
        <f t="shared" si="20"/>
        <v>0</v>
      </c>
      <c r="W57" s="98">
        <f t="shared" si="20"/>
        <v>0</v>
      </c>
      <c r="X57" s="98">
        <f t="shared" si="20"/>
        <v>0</v>
      </c>
      <c r="Y57" s="98">
        <f t="shared" si="20"/>
        <v>0</v>
      </c>
      <c r="Z57" s="98">
        <f t="shared" si="20"/>
        <v>0</v>
      </c>
      <c r="AA57" s="98">
        <f t="shared" si="20"/>
        <v>0</v>
      </c>
      <c r="AB57" s="98">
        <f t="shared" si="20"/>
        <v>0</v>
      </c>
      <c r="AC57" s="98">
        <f t="shared" si="20"/>
        <v>0</v>
      </c>
      <c r="AD57" s="98">
        <f t="shared" si="20"/>
        <v>0</v>
      </c>
      <c r="AE57" s="98">
        <f t="shared" si="20"/>
        <v>0</v>
      </c>
      <c r="AF57" s="98">
        <f t="shared" si="20"/>
        <v>146164</v>
      </c>
      <c r="AG57" s="98">
        <f t="shared" si="20"/>
        <v>0</v>
      </c>
    </row>
    <row r="58" spans="1:33" ht="15.75" customHeight="1">
      <c r="Q58" s="73"/>
      <c r="R58" s="73"/>
      <c r="S58" s="73"/>
      <c r="T58" s="73"/>
    </row>
    <row r="59" spans="1:33">
      <c r="Q59" s="236"/>
      <c r="R59" s="236"/>
      <c r="S59" s="237"/>
      <c r="T59" s="237"/>
    </row>
    <row r="60" spans="1:33">
      <c r="Q60" s="236"/>
      <c r="R60" s="236"/>
      <c r="S60" s="237"/>
      <c r="T60" s="237"/>
    </row>
  </sheetData>
  <sheetProtection password="CC5B" sheet="1" objects="1" scenarios="1"/>
  <mergeCells count="30">
    <mergeCell ref="AC7:AC8"/>
    <mergeCell ref="AD7:AD8"/>
    <mergeCell ref="W6:Y7"/>
    <mergeCell ref="Z6:AB7"/>
    <mergeCell ref="AC6:AD6"/>
    <mergeCell ref="W5:AE5"/>
    <mergeCell ref="AF5:AF8"/>
    <mergeCell ref="AG5:AG8"/>
    <mergeCell ref="C6:E7"/>
    <mergeCell ref="F6:H7"/>
    <mergeCell ref="I6:K6"/>
    <mergeCell ref="L6:L8"/>
    <mergeCell ref="M6:O7"/>
    <mergeCell ref="P6:R7"/>
    <mergeCell ref="S6:U6"/>
    <mergeCell ref="AE6:AE8"/>
    <mergeCell ref="I7:I8"/>
    <mergeCell ref="J7:J8"/>
    <mergeCell ref="K7:K8"/>
    <mergeCell ref="S7:S8"/>
    <mergeCell ref="T7:T8"/>
    <mergeCell ref="C1:R1"/>
    <mergeCell ref="C3:E3"/>
    <mergeCell ref="F3:T3"/>
    <mergeCell ref="A5:A8"/>
    <mergeCell ref="B5:B8"/>
    <mergeCell ref="C5:L5"/>
    <mergeCell ref="M5:V5"/>
    <mergeCell ref="V6:V8"/>
    <mergeCell ref="U7:U8"/>
  </mergeCells>
  <pageMargins left="0.15748031496062992" right="0.15748031496062992" top="0.15748031496062992" bottom="0.15748031496062992" header="0.15748031496062992" footer="0.15748031496062992"/>
  <pageSetup paperSize="9" scale="50" fitToWidth="2" pageOrder="overThenDown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41</vt:i4>
      </vt:variant>
    </vt:vector>
  </HeadingPairs>
  <TitlesOfParts>
    <vt:vector size="65" baseType="lpstr">
      <vt:lpstr>общие объемы</vt:lpstr>
      <vt:lpstr>территориальные объемы</vt:lpstr>
      <vt:lpstr>ФП, ФАП- 101-900 жителй</vt:lpstr>
      <vt:lpstr>ФП, ФАП- 901-1500 жителей</vt:lpstr>
      <vt:lpstr>ФП, ФАП- 1501-2000 жителей</vt:lpstr>
      <vt:lpstr>ДД и ПМО</vt:lpstr>
      <vt:lpstr>консультативные объемы</vt:lpstr>
      <vt:lpstr>КДП и КДО</vt:lpstr>
      <vt:lpstr>ЦАП - COVID-19</vt:lpstr>
      <vt:lpstr>мобильные поликлиника</vt:lpstr>
      <vt:lpstr>телемедицина</vt:lpstr>
      <vt:lpstr>стоматология общая</vt:lpstr>
      <vt:lpstr>стоматология территориальная</vt:lpstr>
      <vt:lpstr>стоматология консультативная</vt:lpstr>
      <vt:lpstr>стоматология мобильная</vt:lpstr>
      <vt:lpstr>Обращения по заболеванию</vt:lpstr>
      <vt:lpstr>КТ</vt:lpstr>
      <vt:lpstr>МТР</vt:lpstr>
      <vt:lpstr>УЗИ</vt:lpstr>
      <vt:lpstr>Эндоскопические исследования</vt:lpstr>
      <vt:lpstr>Гистология при ЗНО</vt:lpstr>
      <vt:lpstr>ПЭТ-КТ</vt:lpstr>
      <vt:lpstr>Тестирование на COVID-19 </vt:lpstr>
      <vt:lpstr>Молекулярно-ген.исследования</vt:lpstr>
      <vt:lpstr>'ДД и ПМО'!Заголовки_для_печати</vt:lpstr>
      <vt:lpstr>'КДП и КДО'!Заголовки_для_печати</vt:lpstr>
      <vt:lpstr>'консультативные объемы'!Заголовки_для_печати</vt:lpstr>
      <vt:lpstr>КТ!Заголовки_для_печати</vt:lpstr>
      <vt:lpstr>'мобильные поликлиника'!Заголовки_для_печати</vt:lpstr>
      <vt:lpstr>МТР!Заголовки_для_печати</vt:lpstr>
      <vt:lpstr>'Обращения по заболеванию'!Заголовки_для_печати</vt:lpstr>
      <vt:lpstr>'общие объемы'!Заголовки_для_печати</vt:lpstr>
      <vt:lpstr>'стоматология консультативная'!Заголовки_для_печати</vt:lpstr>
      <vt:lpstr>'стоматология мобильная'!Заголовки_для_печати</vt:lpstr>
      <vt:lpstr>'стоматология общая'!Заголовки_для_печати</vt:lpstr>
      <vt:lpstr>'стоматология территориальная'!Заголовки_для_печати</vt:lpstr>
      <vt:lpstr>телемедицина!Заголовки_для_печати</vt:lpstr>
      <vt:lpstr>'территориальные объемы'!Заголовки_для_печати</vt:lpstr>
      <vt:lpstr>'Тестирование на COVID-19 '!Заголовки_для_печати</vt:lpstr>
      <vt:lpstr>УЗИ!Заголовки_для_печати</vt:lpstr>
      <vt:lpstr>'ФП, ФАП- 101-900 жителй'!Заголовки_для_печати</vt:lpstr>
      <vt:lpstr>'ФП, ФАП- 1501-2000 жителей'!Заголовки_для_печати</vt:lpstr>
      <vt:lpstr>'ФП, ФАП- 901-1500 жителей'!Заголовки_для_печати</vt:lpstr>
      <vt:lpstr>'ЦАП - COVID-19'!Заголовки_для_печати</vt:lpstr>
      <vt:lpstr>'Эндоскопические исследования'!Заголовки_для_печати</vt:lpstr>
      <vt:lpstr>'Гистология при ЗНО'!Область_печати</vt:lpstr>
      <vt:lpstr>'ДД и ПМО'!Область_печати</vt:lpstr>
      <vt:lpstr>'КДП и КДО'!Область_печати</vt:lpstr>
      <vt:lpstr>'консультативные объемы'!Область_печати</vt:lpstr>
      <vt:lpstr>КТ!Область_печати</vt:lpstr>
      <vt:lpstr>'мобильные поликлиника'!Область_печати</vt:lpstr>
      <vt:lpstr>МТР!Область_печати</vt:lpstr>
      <vt:lpstr>'Обращения по заболеванию'!Область_печати</vt:lpstr>
      <vt:lpstr>'общие объемы'!Область_печати</vt:lpstr>
      <vt:lpstr>'стоматология консультативная'!Область_печати</vt:lpstr>
      <vt:lpstr>'стоматология мобильная'!Область_печати</vt:lpstr>
      <vt:lpstr>'стоматология общая'!Область_печати</vt:lpstr>
      <vt:lpstr>'стоматология территориальная'!Область_печати</vt:lpstr>
      <vt:lpstr>телемедицина!Область_печати</vt:lpstr>
      <vt:lpstr>'территориальные объемы'!Область_печати</vt:lpstr>
      <vt:lpstr>'Тестирование на COVID-19 '!Область_печати</vt:lpstr>
      <vt:lpstr>'ФП, ФАП- 101-900 жителй'!Область_печати</vt:lpstr>
      <vt:lpstr>'ФП, ФАП- 1501-2000 жителей'!Область_печати</vt:lpstr>
      <vt:lpstr>'ФП, ФАП- 901-1500 жителей'!Область_печати</vt:lpstr>
      <vt:lpstr>'ЦАП - COVID-19'!Область_печати</vt:lpstr>
    </vt:vector>
  </TitlesOfParts>
  <Company>AOTFOMS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Sosedkina</dc:creator>
  <cp:lastModifiedBy>Lenovo</cp:lastModifiedBy>
  <cp:lastPrinted>2021-10-22T06:39:12Z</cp:lastPrinted>
  <dcterms:created xsi:type="dcterms:W3CDTF">2016-01-04T13:41:28Z</dcterms:created>
  <dcterms:modified xsi:type="dcterms:W3CDTF">2022-01-05T07:35:02Z</dcterms:modified>
</cp:coreProperties>
</file>